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5"/>
  </bookViews>
  <sheets>
    <sheet name="Yfirlit" sheetId="1" r:id="rId1"/>
    <sheet name="Gengi" sheetId="2" r:id="rId2"/>
    <sheet name="Mynd 1" sheetId="3" r:id="rId3"/>
    <sheet name="Mynd 2" sheetId="4" r:id="rId4"/>
    <sheet name="Mynd 3" sheetId="5" r:id="rId5"/>
    <sheet name="Mynd 4" sheetId="6" r:id="rId6"/>
    <sheet name="Mynd 5" sheetId="7" r:id="rId7"/>
    <sheet name="Mynd 6" sheetId="8" r:id="rId8"/>
  </sheets>
  <definedNames/>
  <calcPr fullCalcOnLoad="1"/>
</workbook>
</file>

<file path=xl/sharedStrings.xml><?xml version="1.0" encoding="utf-8"?>
<sst xmlns="http://schemas.openxmlformats.org/spreadsheetml/2006/main" count="171" uniqueCount="79">
  <si>
    <t>03035410-Heilfrystur, óslægður makríll, með haus</t>
  </si>
  <si>
    <t>03035420-Heilfrystur , slægður og hausskorinn makríll</t>
  </si>
  <si>
    <t>03035490-Heilfrystur makríll, ótalinn annarsstaðar</t>
  </si>
  <si>
    <t>03048925-Landfryst, blokkfryst makrílflök</t>
  </si>
  <si>
    <t>03048926-Landfryst, millilögð eða lausfryst makrílflök</t>
  </si>
  <si>
    <t>Ár</t>
  </si>
  <si>
    <t>Magn (kg)</t>
  </si>
  <si>
    <t>Verðmæti (kr)</t>
  </si>
  <si>
    <t>kr/kg</t>
  </si>
  <si>
    <t>Makríll - Hráefni og afurðir</t>
  </si>
  <si>
    <t>Mynd 5. Heilfrystur og hausskorinn makríll. Afurðaverð.</t>
  </si>
  <si>
    <t>Mynd 6. Makrílflök. Afurðaverð.</t>
  </si>
  <si>
    <t>03035401-Makrell (Scomber scombrus, Scomber australasicus, Scomber japonicus), vekt under 600 gram, fryst, ikke spiselige biprodukter</t>
  </si>
  <si>
    <t>03035402-Makrell (Scomber scombrus, Scomber australasicus, Scomber japonicus), vekt 600 gram og over, fryst, ikke spiselige biprodukter</t>
  </si>
  <si>
    <t>03035403-Makrell (Scomber scombrus, Scomber australasicus, Scomber japonicus), vekt under 450 gram, fryst, ikke spiselige biprodukter</t>
  </si>
  <si>
    <t>03035404-Makrell (Scomber scombrus, Scomber australasicus, Scomber japonicus), vekt 450 gram eller derover, fryst, ikke spiselige biprodukter</t>
  </si>
  <si>
    <t>03048901-Fileter av makrell, fryst</t>
  </si>
  <si>
    <t>Útflutningur eftir tollanúmerum frá Noregi</t>
  </si>
  <si>
    <t>Útflutningur eftir tollanúmerum frá Íslandi</t>
  </si>
  <si>
    <t>Heimildir: Hagstofa Íslands og Statistics Norway</t>
  </si>
  <si>
    <t>Verðmæti (NOK)</t>
  </si>
  <si>
    <t>Vinnsla</t>
  </si>
  <si>
    <t>Makríll landað ferskum á Íslandi</t>
  </si>
  <si>
    <t>Makríll landað ferskum í Noregi</t>
  </si>
  <si>
    <t>Meðalverð (kr/kg)</t>
  </si>
  <si>
    <t>Mynd 2. Makríll óháð ráðstöfun. Hráefnisverð.</t>
  </si>
  <si>
    <t>Makríll til vinnslu á Íslandi</t>
  </si>
  <si>
    <t>Makríll til vinnslu í Noregi</t>
  </si>
  <si>
    <t>Heimild: Seðlabanki Íslands</t>
  </si>
  <si>
    <t>Meðaltal árs, miðgengi norskrar krónu.</t>
  </si>
  <si>
    <t>Yfirlit yfir gögn</t>
  </si>
  <si>
    <t>Gengi</t>
  </si>
  <si>
    <t>Miðgengi norskrar krónu</t>
  </si>
  <si>
    <t>Mynd 1</t>
  </si>
  <si>
    <t>Mynd 2</t>
  </si>
  <si>
    <t>Mynd 3</t>
  </si>
  <si>
    <t>Mynd 4</t>
  </si>
  <si>
    <t>Mynd 5</t>
  </si>
  <si>
    <t>Mynd 6</t>
  </si>
  <si>
    <t>Síða:</t>
  </si>
  <si>
    <t>Lýsing:</t>
  </si>
  <si>
    <t>Hráefnisverð - Makríll óháð ráðstöfun</t>
  </si>
  <si>
    <t>Hráefnisverð - Skipting ráðstöfunar</t>
  </si>
  <si>
    <t>Hráefnisverð - Makríll til vinnslu</t>
  </si>
  <si>
    <t>Hráefnisverð - Makríll í bræðslu</t>
  </si>
  <si>
    <t>Afurðaverð - Makríll heilfrystur og hausskorinn</t>
  </si>
  <si>
    <t>Afurðaverð - Makrílflök</t>
  </si>
  <si>
    <t>Mynd 3. Makríll til vinnslu. Hráefnisverð.</t>
  </si>
  <si>
    <t>Mynd 4. Makríll í bræðslu. Hráefnisverð.</t>
  </si>
  <si>
    <t>Sjófrystar makrílafurðir</t>
  </si>
  <si>
    <t>Magn eftir aflakaupa</t>
  </si>
  <si>
    <t>Makríll seldur beint til smærri kaupenda</t>
  </si>
  <si>
    <t>Makríll seldur á markaði</t>
  </si>
  <si>
    <t>Makríll seldur beint í vinnslu</t>
  </si>
  <si>
    <t>Makríll seldur beint í bræðslu</t>
  </si>
  <si>
    <t>Makrílafskurður og óþekkt ráðstöfun í beinni sölu</t>
  </si>
  <si>
    <t>Heimild: Fiskistofa</t>
  </si>
  <si>
    <t>Heimildir: Fiskistofa og Norges Sildesalgslag</t>
  </si>
  <si>
    <t>Ráðstöfun 2018</t>
  </si>
  <si>
    <t>Flokkun</t>
  </si>
  <si>
    <t>Bræðsla</t>
  </si>
  <si>
    <t>Annað</t>
  </si>
  <si>
    <t>Ráðstöfun</t>
  </si>
  <si>
    <t>Mynd 1. Hlutfallsleg skipting eftir ráðstöfun. Hráefnisverð.</t>
  </si>
  <si>
    <t>Mynd 1.</t>
  </si>
  <si>
    <t xml:space="preserve">Mynd 6. </t>
  </si>
  <si>
    <t>Mynd 5.</t>
  </si>
  <si>
    <t>Hlutfall</t>
  </si>
  <si>
    <t>Ísland (kr/kg)</t>
  </si>
  <si>
    <t>Meðalverð (kr/kg)*</t>
  </si>
  <si>
    <t>Noregur (kr/kg)*</t>
  </si>
  <si>
    <t>Verðmæti (kr)*</t>
  </si>
  <si>
    <t>Mynd 4.</t>
  </si>
  <si>
    <t>Mynd 3.</t>
  </si>
  <si>
    <t>Mynd 2.</t>
  </si>
  <si>
    <t>NOK MED</t>
  </si>
  <si>
    <t>* í íslenskum krónum mv. meðaltal árs miðgengi NOK</t>
  </si>
  <si>
    <t>Makríll til bræðslu á Íslandi</t>
  </si>
  <si>
    <t>Makríll til bræðslu í Noregi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</si>
</sst>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.00\ &quot;kr.&quot;_-;\-* #,##0.00\ &quot;kr.&quot;_-;_-* &quot;-&quot;\ &quot;kr.&quot;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30"/>
      <name val="Arial"/>
      <family val="2"/>
    </font>
    <font>
      <b/>
      <sz val="11"/>
      <color indexed="8"/>
      <name val="Calibri"/>
      <family val="2"/>
    </font>
    <font>
      <u val="single"/>
      <sz val="11"/>
      <color indexed="25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42" fontId="0" fillId="0" borderId="0" xfId="45" applyFont="1" applyFill="1" applyAlignment="1" applyProtection="1">
      <alignment/>
      <protection/>
    </xf>
    <xf numFmtId="164" fontId="42" fillId="0" borderId="0" xfId="45" applyNumberFormat="1" applyFont="1" applyFill="1" applyAlignment="1" applyProtection="1">
      <alignment/>
      <protection/>
    </xf>
    <xf numFmtId="1" fontId="0" fillId="0" borderId="0" xfId="45" applyNumberFormat="1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64" fontId="42" fillId="33" borderId="11" xfId="45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4" fontId="42" fillId="0" borderId="0" xfId="45" applyNumberFormat="1" applyFont="1" applyAlignment="1">
      <alignment/>
    </xf>
    <xf numFmtId="3" fontId="0" fillId="33" borderId="10" xfId="0" applyNumberFormat="1" applyFont="1" applyFill="1" applyBorder="1" applyAlignment="1">
      <alignment/>
    </xf>
    <xf numFmtId="42" fontId="0" fillId="33" borderId="10" xfId="45" applyNumberFormat="1" applyFont="1" applyFill="1" applyBorder="1" applyAlignment="1">
      <alignment/>
    </xf>
    <xf numFmtId="164" fontId="42" fillId="33" borderId="10" xfId="45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2" fontId="0" fillId="33" borderId="11" xfId="45" applyNumberFormat="1" applyFont="1" applyFill="1" applyBorder="1" applyAlignment="1">
      <alignment/>
    </xf>
    <xf numFmtId="42" fontId="0" fillId="0" borderId="0" xfId="45" applyNumberFormat="1" applyFont="1" applyAlignment="1">
      <alignment/>
    </xf>
    <xf numFmtId="42" fontId="0" fillId="33" borderId="10" xfId="45" applyNumberFormat="1" applyFont="1" applyFill="1" applyBorder="1" applyAlignment="1">
      <alignment/>
    </xf>
    <xf numFmtId="42" fontId="0" fillId="0" borderId="0" xfId="45" applyFont="1" applyFill="1" applyAlignment="1" applyProtection="1">
      <alignment/>
      <protection/>
    </xf>
    <xf numFmtId="1" fontId="0" fillId="0" borderId="0" xfId="45" applyNumberFormat="1" applyFont="1" applyAlignment="1">
      <alignment/>
    </xf>
    <xf numFmtId="42" fontId="0" fillId="0" borderId="0" xfId="45" applyFont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Border="1" applyAlignment="1">
      <alignment/>
    </xf>
    <xf numFmtId="4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9" fontId="0" fillId="33" borderId="10" xfId="59" applyFont="1" applyFill="1" applyBorder="1" applyAlignment="1">
      <alignment/>
    </xf>
    <xf numFmtId="9" fontId="0" fillId="33" borderId="11" xfId="59" applyFont="1" applyFill="1" applyBorder="1" applyAlignment="1">
      <alignment/>
    </xf>
    <xf numFmtId="9" fontId="0" fillId="0" borderId="0" xfId="59" applyFont="1" applyAlignment="1">
      <alignment/>
    </xf>
    <xf numFmtId="0" fontId="33" fillId="0" borderId="0" xfId="53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164" fontId="42" fillId="0" borderId="12" xfId="45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O8" sqref="O8"/>
    </sheetView>
  </sheetViews>
  <sheetFormatPr defaultColWidth="9.00390625" defaultRowHeight="14.25"/>
  <sheetData>
    <row r="1" ht="14.25">
      <c r="A1" s="54" t="s">
        <v>9</v>
      </c>
    </row>
    <row r="2" ht="14.25">
      <c r="A2" s="54" t="s">
        <v>30</v>
      </c>
    </row>
    <row r="3" ht="14.25">
      <c r="A3" s="54"/>
    </row>
    <row r="4" spans="1:2" ht="14.25">
      <c r="A4" t="s">
        <v>39</v>
      </c>
      <c r="B4" t="s">
        <v>40</v>
      </c>
    </row>
    <row r="5" spans="1:2" ht="14.25">
      <c r="A5" t="s">
        <v>31</v>
      </c>
      <c r="B5" s="45" t="s">
        <v>32</v>
      </c>
    </row>
    <row r="6" spans="1:2" ht="14.25">
      <c r="A6" t="s">
        <v>33</v>
      </c>
      <c r="B6" s="45" t="s">
        <v>42</v>
      </c>
    </row>
    <row r="7" spans="1:2" ht="14.25">
      <c r="A7" s="54" t="s">
        <v>34</v>
      </c>
      <c r="B7" s="45" t="s">
        <v>41</v>
      </c>
    </row>
    <row r="8" spans="1:2" ht="14.25">
      <c r="A8" s="54" t="s">
        <v>35</v>
      </c>
      <c r="B8" s="45" t="s">
        <v>43</v>
      </c>
    </row>
    <row r="9" spans="1:2" ht="14.25">
      <c r="A9" s="54" t="s">
        <v>36</v>
      </c>
      <c r="B9" s="45" t="s">
        <v>44</v>
      </c>
    </row>
    <row r="10" spans="1:2" ht="14.25">
      <c r="A10" s="54" t="s">
        <v>37</v>
      </c>
      <c r="B10" s="45" t="s">
        <v>45</v>
      </c>
    </row>
    <row r="11" spans="1:2" ht="14.25">
      <c r="A11" s="54" t="s">
        <v>38</v>
      </c>
      <c r="B11" s="45" t="s">
        <v>46</v>
      </c>
    </row>
  </sheetData>
  <sheetProtection/>
  <hyperlinks>
    <hyperlink ref="B5" location="Gengi!A1" display="Miðgengi norskrar krónu"/>
    <hyperlink ref="B6" location="'Mynd 1'!A1" display="Hráefnisverð - Skipting ráðstöfunar"/>
    <hyperlink ref="B7" location="'Mynd 2'!A1" display="Hráefnisverð - Makríll óháð ráðstöfun"/>
    <hyperlink ref="B8" location="'Mynd 3'!A1" display="Hráefnisverð - Makríll til vinnslu"/>
    <hyperlink ref="B9" location="'Mynd 4'!A1" display="Hráefnisverð - Makríll í bræðslu"/>
    <hyperlink ref="B10" location="'Mynd 5'!A1" display="Afurðaverð - Makríll heilfrystur og hausskorinn"/>
    <hyperlink ref="B11" location="'Mynd 6'!A1" display="Afurðaverð - Makrílflö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6384" width="9.00390625" style="6" customWidth="1"/>
  </cols>
  <sheetData>
    <row r="1" ht="14.25">
      <c r="A1" s="6" t="s">
        <v>9</v>
      </c>
    </row>
    <row r="2" ht="14.25">
      <c r="A2" s="6" t="s">
        <v>29</v>
      </c>
    </row>
    <row r="3" ht="14.25">
      <c r="A3" s="6" t="s">
        <v>28</v>
      </c>
    </row>
    <row r="5" spans="1:2" ht="15">
      <c r="A5" s="1" t="s">
        <v>31</v>
      </c>
      <c r="B5" s="5"/>
    </row>
    <row r="6" spans="1:2" ht="14.25">
      <c r="A6" s="16" t="s">
        <v>5</v>
      </c>
      <c r="B6" s="16" t="s">
        <v>75</v>
      </c>
    </row>
    <row r="7" spans="1:2" ht="14.25">
      <c r="A7" s="37">
        <v>2012</v>
      </c>
      <c r="B7" s="39">
        <v>21.499</v>
      </c>
    </row>
    <row r="8" spans="1:2" ht="14.25">
      <c r="A8" s="28">
        <v>2013</v>
      </c>
      <c r="B8" s="30">
        <v>20.83</v>
      </c>
    </row>
    <row r="9" spans="1:2" ht="14.25">
      <c r="A9" s="31">
        <v>2014</v>
      </c>
      <c r="B9" s="33">
        <v>18.542</v>
      </c>
    </row>
    <row r="10" spans="1:2" ht="14.25">
      <c r="A10" s="28">
        <v>2015</v>
      </c>
      <c r="B10" s="30">
        <v>16.367</v>
      </c>
    </row>
    <row r="11" spans="1:2" ht="14.25">
      <c r="A11" s="31">
        <v>2016</v>
      </c>
      <c r="B11" s="33">
        <v>14.369</v>
      </c>
    </row>
    <row r="12" spans="1:2" ht="14.25">
      <c r="A12" s="28">
        <v>2017</v>
      </c>
      <c r="B12" s="30">
        <v>12.929</v>
      </c>
    </row>
    <row r="13" spans="1:2" ht="14.25">
      <c r="A13" s="34">
        <v>2018</v>
      </c>
      <c r="B13" s="36">
        <v>13.307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40.75390625" style="0" customWidth="1"/>
    <col min="2" max="4" width="18.75390625" style="0" customWidth="1"/>
  </cols>
  <sheetData>
    <row r="1" ht="14.25">
      <c r="A1" s="54" t="s">
        <v>9</v>
      </c>
    </row>
    <row r="2" ht="14.25">
      <c r="A2" s="54" t="s">
        <v>63</v>
      </c>
    </row>
    <row r="3" ht="14.25">
      <c r="A3" s="54" t="s">
        <v>56</v>
      </c>
    </row>
    <row r="5" s="54" customFormat="1" ht="14.25"/>
    <row r="6" spans="1:2" ht="15">
      <c r="A6" s="1" t="s">
        <v>50</v>
      </c>
      <c r="B6" s="21"/>
    </row>
    <row r="7" spans="1:3" ht="14.25">
      <c r="A7" s="16" t="s">
        <v>58</v>
      </c>
      <c r="B7" s="16" t="s">
        <v>59</v>
      </c>
      <c r="C7" s="46" t="s">
        <v>6</v>
      </c>
    </row>
    <row r="8" spans="1:3" ht="14.25">
      <c r="A8" s="37" t="s">
        <v>53</v>
      </c>
      <c r="B8" s="37" t="s">
        <v>21</v>
      </c>
      <c r="C8" s="38">
        <v>100503540</v>
      </c>
    </row>
    <row r="9" spans="1:3" s="54" customFormat="1" ht="14.25">
      <c r="A9" s="28" t="s">
        <v>54</v>
      </c>
      <c r="B9" s="28" t="s">
        <v>60</v>
      </c>
      <c r="C9" s="29">
        <v>14716682</v>
      </c>
    </row>
    <row r="10" spans="1:3" ht="14.25">
      <c r="A10" s="31" t="s">
        <v>49</v>
      </c>
      <c r="B10" s="31" t="s">
        <v>61</v>
      </c>
      <c r="C10" s="32">
        <v>12608226</v>
      </c>
    </row>
    <row r="11" spans="1:3" s="54" customFormat="1" ht="14.25">
      <c r="A11" s="28" t="s">
        <v>55</v>
      </c>
      <c r="B11" s="28" t="s">
        <v>61</v>
      </c>
      <c r="C11" s="29">
        <v>3985509</v>
      </c>
    </row>
    <row r="12" spans="1:3" ht="14.25">
      <c r="A12" s="31" t="s">
        <v>51</v>
      </c>
      <c r="B12" s="31" t="s">
        <v>61</v>
      </c>
      <c r="C12" s="32">
        <v>3819649</v>
      </c>
    </row>
    <row r="13" spans="1:3" ht="14.25">
      <c r="A13" s="41" t="s">
        <v>52</v>
      </c>
      <c r="B13" s="41" t="s">
        <v>61</v>
      </c>
      <c r="C13" s="40">
        <v>7439</v>
      </c>
    </row>
    <row r="15" spans="1:3" ht="15" thickBot="1">
      <c r="A15" s="25"/>
      <c r="B15" s="25"/>
      <c r="C15" s="25"/>
    </row>
    <row r="16" ht="15">
      <c r="A16" s="1" t="s">
        <v>64</v>
      </c>
    </row>
    <row r="17" spans="1:3" ht="14.25">
      <c r="A17" s="16" t="s">
        <v>62</v>
      </c>
      <c r="B17" s="16" t="s">
        <v>6</v>
      </c>
      <c r="C17" s="16" t="s">
        <v>67</v>
      </c>
    </row>
    <row r="18" spans="1:3" ht="14.25">
      <c r="A18" s="8" t="str">
        <f>+B8</f>
        <v>Vinnsla</v>
      </c>
      <c r="B18" s="9">
        <f>+C8</f>
        <v>100503540</v>
      </c>
      <c r="C18" s="43">
        <f>+B18/SUM($B$18:$B$20)</f>
        <v>0.7409522685408388</v>
      </c>
    </row>
    <row r="19" spans="1:3" ht="14.25">
      <c r="A19" s="6" t="str">
        <f>+B9</f>
        <v>Bræðsla</v>
      </c>
      <c r="B19" s="11">
        <f>+C9</f>
        <v>14716682</v>
      </c>
      <c r="C19" s="44">
        <f>+B19/SUM($B$18:$B$20)</f>
        <v>0.10849726201976695</v>
      </c>
    </row>
    <row r="20" spans="1:5" ht="14.25">
      <c r="A20" s="7" t="str">
        <f>+B10</f>
        <v>Annað</v>
      </c>
      <c r="B20" s="13">
        <f>+C10+C11+C12+C13</f>
        <v>20420823</v>
      </c>
      <c r="C20" s="42">
        <f>+B20/SUM($B$18:$B$20)</f>
        <v>0.15055046943939424</v>
      </c>
      <c r="E20" s="54"/>
    </row>
    <row r="21" ht="14.25">
      <c r="E21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4" width="18.75390625" style="0" customWidth="1"/>
  </cols>
  <sheetData>
    <row r="1" ht="14.25">
      <c r="A1" t="s">
        <v>9</v>
      </c>
    </row>
    <row r="2" ht="14.25">
      <c r="A2" t="s">
        <v>25</v>
      </c>
    </row>
    <row r="3" ht="14.25">
      <c r="A3" t="s">
        <v>57</v>
      </c>
    </row>
    <row r="6" spans="1:4" ht="15">
      <c r="A6" s="1" t="s">
        <v>22</v>
      </c>
      <c r="B6" s="21"/>
      <c r="C6" s="22"/>
      <c r="D6" s="4"/>
    </row>
    <row r="7" spans="1:4" ht="14.25">
      <c r="A7" s="16" t="s">
        <v>5</v>
      </c>
      <c r="B7" s="16" t="s">
        <v>6</v>
      </c>
      <c r="C7" s="16" t="s">
        <v>7</v>
      </c>
      <c r="D7" s="16" t="s">
        <v>24</v>
      </c>
    </row>
    <row r="8" spans="1:4" ht="14.25">
      <c r="A8" s="37">
        <v>2012</v>
      </c>
      <c r="B8" s="38">
        <v>74840000</v>
      </c>
      <c r="C8" s="38">
        <v>3829252000</v>
      </c>
      <c r="D8" s="39">
        <v>51.16584714056654</v>
      </c>
    </row>
    <row r="9" spans="1:4" ht="14.25">
      <c r="A9" s="28">
        <v>2013</v>
      </c>
      <c r="B9" s="29">
        <v>67450000</v>
      </c>
      <c r="C9" s="29">
        <v>3314051000</v>
      </c>
      <c r="D9" s="30">
        <v>49.13344699777613</v>
      </c>
    </row>
    <row r="10" spans="1:4" ht="14.25">
      <c r="A10" s="31">
        <v>2014</v>
      </c>
      <c r="B10" s="32">
        <v>85540000</v>
      </c>
      <c r="C10" s="32">
        <v>4411469000</v>
      </c>
      <c r="D10" s="33">
        <v>51.572001402852464</v>
      </c>
    </row>
    <row r="11" spans="1:4" ht="14.25">
      <c r="A11" s="28">
        <v>2015</v>
      </c>
      <c r="B11" s="29">
        <v>103150000</v>
      </c>
      <c r="C11" s="29">
        <v>4129831000</v>
      </c>
      <c r="D11" s="30">
        <v>40.03714008725157</v>
      </c>
    </row>
    <row r="12" spans="1:4" ht="14.25">
      <c r="A12" s="31">
        <v>2016</v>
      </c>
      <c r="B12" s="32">
        <v>107060000</v>
      </c>
      <c r="C12" s="32">
        <v>4565710000</v>
      </c>
      <c r="D12" s="33">
        <v>42.646273117877826</v>
      </c>
    </row>
    <row r="13" spans="1:4" ht="14.25">
      <c r="A13" s="28">
        <v>2017</v>
      </c>
      <c r="B13" s="29">
        <v>124580000</v>
      </c>
      <c r="C13" s="29">
        <v>4716192000</v>
      </c>
      <c r="D13" s="30">
        <v>37.85673462835126</v>
      </c>
    </row>
    <row r="14" spans="1:4" ht="14.25">
      <c r="A14" s="34">
        <v>2018</v>
      </c>
      <c r="B14" s="35">
        <v>115222972</v>
      </c>
      <c r="C14" s="35">
        <v>5196811457.2</v>
      </c>
      <c r="D14" s="36">
        <v>45.1022167454594</v>
      </c>
    </row>
    <row r="15" spans="1:4" ht="14.25">
      <c r="A15" s="6"/>
      <c r="B15" s="6"/>
      <c r="C15" s="6"/>
      <c r="D15" s="6"/>
    </row>
    <row r="16" spans="1:4" ht="15">
      <c r="A16" s="1" t="s">
        <v>23</v>
      </c>
      <c r="B16" s="21"/>
      <c r="C16" s="22"/>
      <c r="D16" s="4"/>
    </row>
    <row r="17" spans="1:4" ht="14.25">
      <c r="A17" s="16" t="s">
        <v>5</v>
      </c>
      <c r="B17" s="16" t="s">
        <v>6</v>
      </c>
      <c r="C17" s="16" t="s">
        <v>71</v>
      </c>
      <c r="D17" s="16" t="s">
        <v>69</v>
      </c>
    </row>
    <row r="18" spans="1:4" ht="14.25">
      <c r="A18" s="37">
        <v>2012</v>
      </c>
      <c r="B18" s="38">
        <v>169138000</v>
      </c>
      <c r="C18" s="38">
        <v>27055775153.320004</v>
      </c>
      <c r="D18" s="39">
        <v>159.96272365358467</v>
      </c>
    </row>
    <row r="19" spans="1:4" ht="14.25">
      <c r="A19" s="28">
        <v>2013</v>
      </c>
      <c r="B19" s="29">
        <v>160944000</v>
      </c>
      <c r="C19" s="29">
        <v>29723443488.000004</v>
      </c>
      <c r="D19" s="30">
        <v>184.68189859827024</v>
      </c>
    </row>
    <row r="20" spans="1:4" ht="14.25">
      <c r="A20" s="31">
        <v>2014</v>
      </c>
      <c r="B20" s="32">
        <v>271204000</v>
      </c>
      <c r="C20" s="32">
        <v>35505891121.68001</v>
      </c>
      <c r="D20" s="33">
        <v>130.91949647379835</v>
      </c>
    </row>
    <row r="21" spans="1:6" ht="14.25">
      <c r="A21" s="28">
        <v>2015</v>
      </c>
      <c r="B21" s="29">
        <v>241392000</v>
      </c>
      <c r="C21" s="29">
        <v>33597530448.820004</v>
      </c>
      <c r="D21" s="30">
        <v>139.18245198192153</v>
      </c>
      <c r="F21" s="55"/>
    </row>
    <row r="22" spans="1:4" ht="14.25">
      <c r="A22" s="31">
        <v>2016</v>
      </c>
      <c r="B22" s="32">
        <v>210710000</v>
      </c>
      <c r="C22" s="32">
        <v>35633562687.78</v>
      </c>
      <c r="D22" s="33">
        <v>169.11187265806083</v>
      </c>
    </row>
    <row r="23" spans="1:4" ht="14.25">
      <c r="A23" s="28">
        <v>2017</v>
      </c>
      <c r="B23" s="29">
        <v>217164000</v>
      </c>
      <c r="C23" s="29">
        <v>27112182299.440002</v>
      </c>
      <c r="D23" s="30">
        <v>124.84657815954763</v>
      </c>
    </row>
    <row r="24" spans="1:4" ht="14.25">
      <c r="A24" s="34">
        <v>2018</v>
      </c>
      <c r="B24" s="35">
        <v>175753000</v>
      </c>
      <c r="C24" s="35">
        <v>31217739887.390003</v>
      </c>
      <c r="D24" s="36">
        <v>177.62279953906906</v>
      </c>
    </row>
    <row r="26" ht="14.25">
      <c r="A26" s="54" t="s">
        <v>76</v>
      </c>
    </row>
    <row r="28" spans="1:3" ht="15" thickBot="1">
      <c r="A28" s="25"/>
      <c r="B28" s="25"/>
      <c r="C28" s="25"/>
    </row>
    <row r="29" spans="1:3" ht="15">
      <c r="A29" s="1" t="s">
        <v>74</v>
      </c>
      <c r="B29" s="6"/>
      <c r="C29" s="6"/>
    </row>
    <row r="30" spans="1:4" ht="14.25">
      <c r="A30" s="16" t="s">
        <v>5</v>
      </c>
      <c r="B30" s="16" t="s">
        <v>68</v>
      </c>
      <c r="C30" s="16" t="s">
        <v>70</v>
      </c>
      <c r="D30" s="54"/>
    </row>
    <row r="31" spans="1:4" ht="14.25">
      <c r="A31" s="37">
        <v>2012</v>
      </c>
      <c r="B31" s="39">
        <v>51.16584714056654</v>
      </c>
      <c r="C31" s="39">
        <v>159.96272365358467</v>
      </c>
      <c r="D31" s="54"/>
    </row>
    <row r="32" spans="1:4" ht="14.25">
      <c r="A32" s="28">
        <v>2013</v>
      </c>
      <c r="B32" s="30">
        <v>49.13344699777613</v>
      </c>
      <c r="C32" s="30">
        <v>184.68189859827024</v>
      </c>
      <c r="D32" s="54"/>
    </row>
    <row r="33" spans="1:4" ht="14.25">
      <c r="A33" s="31">
        <v>2014</v>
      </c>
      <c r="B33" s="33">
        <v>51.572001402852464</v>
      </c>
      <c r="C33" s="33">
        <v>130.91949647379835</v>
      </c>
      <c r="D33" s="54"/>
    </row>
    <row r="34" spans="1:4" ht="14.25">
      <c r="A34" s="28">
        <v>2015</v>
      </c>
      <c r="B34" s="30">
        <v>40.03714008725157</v>
      </c>
      <c r="C34" s="30">
        <v>139.18245198192153</v>
      </c>
      <c r="D34" s="54"/>
    </row>
    <row r="35" spans="1:4" ht="14.25">
      <c r="A35" s="31">
        <v>2016</v>
      </c>
      <c r="B35" s="33">
        <v>42.646273117877826</v>
      </c>
      <c r="C35" s="33">
        <v>169.11187265806083</v>
      </c>
      <c r="D35" s="54"/>
    </row>
    <row r="36" spans="1:4" ht="14.25">
      <c r="A36" s="28">
        <v>2017</v>
      </c>
      <c r="B36" s="30">
        <v>37.85673462835126</v>
      </c>
      <c r="C36" s="30">
        <v>124.84657815954763</v>
      </c>
      <c r="D36" s="54"/>
    </row>
    <row r="37" spans="1:4" ht="14.25">
      <c r="A37" s="34">
        <v>2018</v>
      </c>
      <c r="B37" s="36">
        <v>45.1022167454594</v>
      </c>
      <c r="C37" s="36">
        <v>177.62279953906906</v>
      </c>
      <c r="D37" s="54"/>
    </row>
    <row r="38" spans="1:4" ht="14.25">
      <c r="A38" s="54"/>
      <c r="B38" s="54"/>
      <c r="C38" s="54"/>
      <c r="D38" s="5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4" width="18.75390625" style="0" customWidth="1"/>
    <col min="6" max="6" width="12.375" style="0" bestFit="1" customWidth="1"/>
    <col min="7" max="7" width="14.50390625" style="0" bestFit="1" customWidth="1"/>
  </cols>
  <sheetData>
    <row r="1" spans="1:4" ht="14.25">
      <c r="A1" s="54" t="s">
        <v>9</v>
      </c>
      <c r="B1" s="54"/>
      <c r="C1" s="54"/>
      <c r="D1" s="54"/>
    </row>
    <row r="2" spans="1:4" ht="14.25">
      <c r="A2" s="54" t="s">
        <v>47</v>
      </c>
      <c r="B2" s="54"/>
      <c r="C2" s="54"/>
      <c r="D2" s="54"/>
    </row>
    <row r="3" spans="1:4" ht="14.25">
      <c r="A3" s="54" t="s">
        <v>57</v>
      </c>
      <c r="B3" s="54"/>
      <c r="C3" s="54"/>
      <c r="D3" s="54"/>
    </row>
    <row r="4" spans="1:4" ht="14.25">
      <c r="A4" s="54"/>
      <c r="B4" s="54"/>
      <c r="C4" s="54"/>
      <c r="D4" s="54"/>
    </row>
    <row r="5" spans="1:4" ht="14.25">
      <c r="A5" s="54"/>
      <c r="B5" s="54"/>
      <c r="C5" s="54"/>
      <c r="D5" s="54"/>
    </row>
    <row r="6" spans="1:4" ht="15">
      <c r="A6" s="1" t="s">
        <v>26</v>
      </c>
      <c r="B6" s="21"/>
      <c r="C6" s="22"/>
      <c r="D6" s="4"/>
    </row>
    <row r="7" spans="1:4" ht="14.25">
      <c r="A7" s="16" t="s">
        <v>5</v>
      </c>
      <c r="B7" s="16" t="s">
        <v>6</v>
      </c>
      <c r="C7" s="16" t="s">
        <v>7</v>
      </c>
      <c r="D7" s="16" t="s">
        <v>24</v>
      </c>
    </row>
    <row r="8" spans="1:4" ht="14.25">
      <c r="A8" s="37">
        <v>2012</v>
      </c>
      <c r="B8" s="38">
        <v>57200000</v>
      </c>
      <c r="C8" s="38">
        <v>3083080000</v>
      </c>
      <c r="D8" s="39">
        <v>53.9</v>
      </c>
    </row>
    <row r="9" spans="1:4" ht="14.25">
      <c r="A9" s="28">
        <v>2013</v>
      </c>
      <c r="B9" s="29">
        <v>45920000</v>
      </c>
      <c r="C9" s="29">
        <v>2429168000</v>
      </c>
      <c r="D9" s="30">
        <v>52.9</v>
      </c>
    </row>
    <row r="10" spans="1:4" ht="14.25">
      <c r="A10" s="31">
        <v>2014</v>
      </c>
      <c r="B10" s="32">
        <v>69350000</v>
      </c>
      <c r="C10" s="32">
        <v>3737965000</v>
      </c>
      <c r="D10" s="33">
        <v>53.9</v>
      </c>
    </row>
    <row r="11" spans="1:4" ht="14.25">
      <c r="A11" s="28">
        <v>2015</v>
      </c>
      <c r="B11" s="29">
        <v>63700000</v>
      </c>
      <c r="C11" s="29">
        <v>2674126000</v>
      </c>
      <c r="D11" s="30">
        <v>41.98</v>
      </c>
    </row>
    <row r="12" spans="1:4" ht="14.25">
      <c r="A12" s="31">
        <v>2016</v>
      </c>
      <c r="B12" s="32">
        <v>80190000</v>
      </c>
      <c r="C12" s="32">
        <v>3496284000</v>
      </c>
      <c r="D12" s="33">
        <v>43.6</v>
      </c>
    </row>
    <row r="13" spans="1:4" ht="14.25">
      <c r="A13" s="28">
        <v>2017</v>
      </c>
      <c r="B13" s="29">
        <v>100740000</v>
      </c>
      <c r="C13" s="29">
        <v>4029600000</v>
      </c>
      <c r="D13" s="30">
        <v>40</v>
      </c>
    </row>
    <row r="14" spans="1:4" ht="14.25">
      <c r="A14" s="34">
        <v>2018</v>
      </c>
      <c r="B14" s="35">
        <v>100500000</v>
      </c>
      <c r="C14" s="35">
        <v>4753650000</v>
      </c>
      <c r="D14" s="36">
        <v>47.3</v>
      </c>
    </row>
    <row r="15" spans="1:7" ht="14.25">
      <c r="A15" s="6"/>
      <c r="B15" s="6"/>
      <c r="C15" s="6"/>
      <c r="D15" s="6"/>
      <c r="F15" s="58"/>
      <c r="G15" s="58"/>
    </row>
    <row r="16" spans="1:4" ht="15">
      <c r="A16" s="1" t="s">
        <v>27</v>
      </c>
      <c r="B16" s="21"/>
      <c r="C16" s="22"/>
      <c r="D16" s="4"/>
    </row>
    <row r="17" spans="1:4" ht="14.25">
      <c r="A17" s="16" t="s">
        <v>5</v>
      </c>
      <c r="B17" s="16" t="s">
        <v>6</v>
      </c>
      <c r="C17" s="16" t="s">
        <v>71</v>
      </c>
      <c r="D17" s="16" t="s">
        <v>69</v>
      </c>
    </row>
    <row r="18" spans="1:4" ht="14.25">
      <c r="A18" s="37">
        <v>2012</v>
      </c>
      <c r="B18" s="38">
        <v>168817000</v>
      </c>
      <c r="C18" s="38">
        <v>27039005288.350002</v>
      </c>
      <c r="D18" s="39">
        <v>160.16755</v>
      </c>
    </row>
    <row r="19" spans="1:4" ht="14.25">
      <c r="A19" s="28">
        <v>2013</v>
      </c>
      <c r="B19" s="29">
        <v>160600000</v>
      </c>
      <c r="C19" s="29">
        <v>29706246240.000004</v>
      </c>
      <c r="D19" s="30">
        <v>184.9704</v>
      </c>
    </row>
    <row r="20" spans="1:4" ht="14.25">
      <c r="A20" s="31">
        <v>2014</v>
      </c>
      <c r="B20" s="32">
        <v>270641000</v>
      </c>
      <c r="C20" s="32">
        <v>35478853733.54001</v>
      </c>
      <c r="D20" s="33">
        <v>131.09194000000002</v>
      </c>
    </row>
    <row r="21" spans="1:4" ht="14.25">
      <c r="A21" s="28">
        <v>2015</v>
      </c>
      <c r="B21" s="29">
        <v>241135000</v>
      </c>
      <c r="C21" s="29">
        <v>33586047197.950005</v>
      </c>
      <c r="D21" s="30">
        <v>139.28317</v>
      </c>
    </row>
    <row r="22" spans="1:4" ht="14.25">
      <c r="A22" s="31">
        <v>2016</v>
      </c>
      <c r="B22" s="32">
        <v>210196000</v>
      </c>
      <c r="C22" s="32">
        <v>35609411559.96</v>
      </c>
      <c r="D22" s="33">
        <v>169.41051</v>
      </c>
    </row>
    <row r="23" spans="1:4" ht="14.25">
      <c r="A23" s="28">
        <v>2017</v>
      </c>
      <c r="B23" s="29">
        <v>216752000</v>
      </c>
      <c r="C23" s="29">
        <v>27099078499.36</v>
      </c>
      <c r="D23" s="30">
        <v>125.02343</v>
      </c>
    </row>
    <row r="24" spans="1:4" ht="14.25">
      <c r="A24" s="34">
        <v>2018</v>
      </c>
      <c r="B24" s="35">
        <v>175027000</v>
      </c>
      <c r="C24" s="35">
        <v>31186438629.710003</v>
      </c>
      <c r="D24" s="36">
        <v>178.18073</v>
      </c>
    </row>
    <row r="25" spans="6:7" ht="14.25">
      <c r="F25" s="58"/>
      <c r="G25" s="58"/>
    </row>
    <row r="26" ht="14.25">
      <c r="A26" s="54" t="s">
        <v>76</v>
      </c>
    </row>
    <row r="28" spans="1:3" ht="15" thickBot="1">
      <c r="A28" s="25"/>
      <c r="B28" s="25"/>
      <c r="C28" s="25"/>
    </row>
    <row r="29" spans="1:3" ht="15">
      <c r="A29" s="1" t="s">
        <v>73</v>
      </c>
      <c r="B29" s="6"/>
      <c r="C29" s="6"/>
    </row>
    <row r="30" spans="1:4" ht="14.25">
      <c r="A30" s="16" t="s">
        <v>5</v>
      </c>
      <c r="B30" s="16" t="s">
        <v>68</v>
      </c>
      <c r="C30" s="16" t="s">
        <v>70</v>
      </c>
      <c r="D30" s="54"/>
    </row>
    <row r="31" spans="1:5" ht="14.25">
      <c r="A31" s="37">
        <v>2012</v>
      </c>
      <c r="B31" s="39">
        <v>53.9</v>
      </c>
      <c r="C31" s="39">
        <v>160.16755</v>
      </c>
      <c r="D31" s="54"/>
      <c r="E31" s="54"/>
    </row>
    <row r="32" spans="1:5" ht="14.25">
      <c r="A32" s="28">
        <v>2013</v>
      </c>
      <c r="B32" s="30">
        <v>52.9</v>
      </c>
      <c r="C32" s="30">
        <v>184.9704</v>
      </c>
      <c r="D32" s="54"/>
      <c r="E32" s="54"/>
    </row>
    <row r="33" spans="1:5" ht="14.25">
      <c r="A33" s="31">
        <v>2014</v>
      </c>
      <c r="B33" s="33">
        <v>53.9</v>
      </c>
      <c r="C33" s="33">
        <v>131.09194000000002</v>
      </c>
      <c r="D33" s="54"/>
      <c r="E33" s="54"/>
    </row>
    <row r="34" spans="1:5" ht="14.25">
      <c r="A34" s="28">
        <v>2015</v>
      </c>
      <c r="B34" s="30">
        <v>41.98</v>
      </c>
      <c r="C34" s="30">
        <v>139.28317</v>
      </c>
      <c r="D34" s="54"/>
      <c r="E34" s="54"/>
    </row>
    <row r="35" spans="1:5" ht="14.25">
      <c r="A35" s="31">
        <v>2016</v>
      </c>
      <c r="B35" s="33">
        <v>43.6</v>
      </c>
      <c r="C35" s="33">
        <v>169.41051</v>
      </c>
      <c r="D35" s="54"/>
      <c r="E35" s="54"/>
    </row>
    <row r="36" spans="1:5" ht="14.25">
      <c r="A36" s="28">
        <v>2017</v>
      </c>
      <c r="B36" s="30">
        <v>40</v>
      </c>
      <c r="C36" s="30">
        <v>125.02343</v>
      </c>
      <c r="D36" s="54"/>
      <c r="E36" s="54"/>
    </row>
    <row r="37" spans="1:5" ht="14.25">
      <c r="A37" s="34">
        <v>2018</v>
      </c>
      <c r="B37" s="36">
        <v>47.3</v>
      </c>
      <c r="C37" s="36">
        <v>178.18073</v>
      </c>
      <c r="D37" s="54"/>
      <c r="E37" s="54"/>
    </row>
    <row r="38" ht="14.25">
      <c r="E38" s="5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4" width="18.75390625" style="0" customWidth="1"/>
  </cols>
  <sheetData>
    <row r="1" spans="1:4" ht="14.25">
      <c r="A1" s="54" t="s">
        <v>9</v>
      </c>
      <c r="B1" s="54"/>
      <c r="C1" s="54"/>
      <c r="D1" s="54"/>
    </row>
    <row r="2" spans="1:4" ht="14.25">
      <c r="A2" s="54" t="s">
        <v>48</v>
      </c>
      <c r="B2" s="54"/>
      <c r="C2" s="54"/>
      <c r="D2" s="54"/>
    </row>
    <row r="3" spans="1:4" ht="14.25">
      <c r="A3" s="54" t="s">
        <v>57</v>
      </c>
      <c r="B3" s="54"/>
      <c r="C3" s="54"/>
      <c r="D3" s="54"/>
    </row>
    <row r="4" spans="1:4" ht="14.25">
      <c r="A4" s="54"/>
      <c r="B4" s="54"/>
      <c r="C4" s="54"/>
      <c r="D4" s="54"/>
    </row>
    <row r="5" spans="1:4" ht="14.25">
      <c r="A5" s="54"/>
      <c r="B5" s="54"/>
      <c r="C5" s="54"/>
      <c r="D5" s="54"/>
    </row>
    <row r="6" spans="1:4" ht="15">
      <c r="A6" s="1" t="s">
        <v>77</v>
      </c>
      <c r="B6" s="21"/>
      <c r="C6" s="22"/>
      <c r="D6" s="4"/>
    </row>
    <row r="7" spans="1:4" ht="14.25">
      <c r="A7" s="16" t="s">
        <v>5</v>
      </c>
      <c r="B7" s="16" t="s">
        <v>6</v>
      </c>
      <c r="C7" s="16" t="s">
        <v>7</v>
      </c>
      <c r="D7" s="16" t="s">
        <v>24</v>
      </c>
    </row>
    <row r="8" spans="1:4" ht="14.25">
      <c r="A8" s="37">
        <v>2012</v>
      </c>
      <c r="B8" s="38">
        <v>17640000</v>
      </c>
      <c r="C8" s="38">
        <v>746172000</v>
      </c>
      <c r="D8" s="39">
        <v>42.3</v>
      </c>
    </row>
    <row r="9" spans="1:4" ht="14.25">
      <c r="A9" s="28">
        <v>2013</v>
      </c>
      <c r="B9" s="29">
        <v>21530000</v>
      </c>
      <c r="C9" s="29">
        <v>884883000</v>
      </c>
      <c r="D9" s="30">
        <v>41.1</v>
      </c>
    </row>
    <row r="10" spans="1:4" ht="14.25">
      <c r="A10" s="31">
        <v>2014</v>
      </c>
      <c r="B10" s="32">
        <v>16190000</v>
      </c>
      <c r="C10" s="32">
        <v>673504000</v>
      </c>
      <c r="D10" s="33">
        <v>41.6</v>
      </c>
    </row>
    <row r="11" spans="1:4" ht="14.25">
      <c r="A11" s="28">
        <v>2015</v>
      </c>
      <c r="B11" s="29">
        <v>39450000</v>
      </c>
      <c r="C11" s="29">
        <v>1455705000</v>
      </c>
      <c r="D11" s="30">
        <v>36.9</v>
      </c>
    </row>
    <row r="12" spans="1:4" ht="14.25">
      <c r="A12" s="31">
        <v>2016</v>
      </c>
      <c r="B12" s="32">
        <v>26870000</v>
      </c>
      <c r="C12" s="32">
        <v>1069425999.9999999</v>
      </c>
      <c r="D12" s="33">
        <v>39.8</v>
      </c>
    </row>
    <row r="13" spans="1:4" ht="14.25">
      <c r="A13" s="28">
        <v>2017</v>
      </c>
      <c r="B13" s="29">
        <v>23840000</v>
      </c>
      <c r="C13" s="29">
        <v>686592000</v>
      </c>
      <c r="D13" s="30">
        <v>28.8</v>
      </c>
    </row>
    <row r="14" spans="1:4" ht="14.25">
      <c r="A14" s="34">
        <v>2018</v>
      </c>
      <c r="B14" s="35">
        <v>14722972</v>
      </c>
      <c r="C14" s="35">
        <v>443161457.20000005</v>
      </c>
      <c r="D14" s="36">
        <v>30.1</v>
      </c>
    </row>
    <row r="15" spans="1:4" ht="14.25">
      <c r="A15" s="6"/>
      <c r="B15" s="6"/>
      <c r="C15" s="6"/>
      <c r="D15" s="6"/>
    </row>
    <row r="16" spans="1:4" ht="15">
      <c r="A16" s="1" t="s">
        <v>78</v>
      </c>
      <c r="B16" s="21"/>
      <c r="C16" s="22"/>
      <c r="D16" s="4"/>
    </row>
    <row r="17" spans="1:4" ht="14.25">
      <c r="A17" s="16" t="s">
        <v>5</v>
      </c>
      <c r="B17" s="16" t="s">
        <v>6</v>
      </c>
      <c r="C17" s="16" t="s">
        <v>71</v>
      </c>
      <c r="D17" s="16" t="s">
        <v>69</v>
      </c>
    </row>
    <row r="18" spans="1:4" ht="14.25">
      <c r="A18" s="37">
        <v>2012</v>
      </c>
      <c r="B18" s="38">
        <v>321000</v>
      </c>
      <c r="C18" s="38">
        <v>16769864.97</v>
      </c>
      <c r="D18" s="39">
        <v>52.24257</v>
      </c>
    </row>
    <row r="19" spans="1:4" ht="14.25">
      <c r="A19" s="28">
        <v>2013</v>
      </c>
      <c r="B19" s="29">
        <v>344000</v>
      </c>
      <c r="C19" s="29">
        <v>17197248</v>
      </c>
      <c r="D19" s="30">
        <v>49.992</v>
      </c>
    </row>
    <row r="20" spans="1:4" ht="14.25">
      <c r="A20" s="31">
        <v>2014</v>
      </c>
      <c r="B20" s="32">
        <v>563000</v>
      </c>
      <c r="C20" s="32">
        <v>27037388.14</v>
      </c>
      <c r="D20" s="33">
        <v>48.02378</v>
      </c>
    </row>
    <row r="21" spans="1:4" ht="14.25">
      <c r="A21" s="28">
        <v>2015</v>
      </c>
      <c r="B21" s="29">
        <v>257000</v>
      </c>
      <c r="C21" s="29">
        <v>11483250.870000001</v>
      </c>
      <c r="D21" s="30">
        <v>44.68191</v>
      </c>
    </row>
    <row r="22" spans="1:4" ht="14.25">
      <c r="A22" s="31">
        <v>2016</v>
      </c>
      <c r="B22" s="32">
        <v>514000</v>
      </c>
      <c r="C22" s="32">
        <v>24151127.82</v>
      </c>
      <c r="D22" s="33">
        <v>46.98663</v>
      </c>
    </row>
    <row r="23" spans="1:4" ht="14.25">
      <c r="A23" s="28">
        <v>2017</v>
      </c>
      <c r="B23" s="29">
        <v>412000</v>
      </c>
      <c r="C23" s="29">
        <v>13103800.08</v>
      </c>
      <c r="D23" s="30">
        <v>31.80534</v>
      </c>
    </row>
    <row r="24" spans="1:4" ht="14.25">
      <c r="A24" s="34">
        <v>2018</v>
      </c>
      <c r="B24" s="35">
        <v>726000</v>
      </c>
      <c r="C24" s="35">
        <v>31301257.680000003</v>
      </c>
      <c r="D24" s="36">
        <v>43.11468000000001</v>
      </c>
    </row>
    <row r="26" ht="14.25">
      <c r="A26" s="54" t="s">
        <v>76</v>
      </c>
    </row>
    <row r="28" spans="1:3" ht="15" thickBot="1">
      <c r="A28" s="25"/>
      <c r="B28" s="25"/>
      <c r="C28" s="25"/>
    </row>
    <row r="29" spans="1:8" ht="15">
      <c r="A29" s="1" t="s">
        <v>72</v>
      </c>
      <c r="B29" s="6"/>
      <c r="C29" s="6"/>
      <c r="D29" s="54"/>
      <c r="E29" s="54"/>
      <c r="F29" s="54"/>
      <c r="G29" s="54"/>
      <c r="H29" s="54"/>
    </row>
    <row r="30" spans="1:9" ht="14.25">
      <c r="A30" s="16" t="s">
        <v>5</v>
      </c>
      <c r="B30" s="16" t="s">
        <v>68</v>
      </c>
      <c r="C30" s="16" t="s">
        <v>70</v>
      </c>
      <c r="D30" s="54"/>
      <c r="E30" s="54"/>
      <c r="F30" s="54"/>
      <c r="G30" s="54"/>
      <c r="H30" s="54"/>
      <c r="I30" s="54"/>
    </row>
    <row r="31" spans="1:9" ht="14.25">
      <c r="A31" s="37">
        <v>2012</v>
      </c>
      <c r="B31" s="39">
        <v>42.3</v>
      </c>
      <c r="C31" s="39">
        <v>52.24257</v>
      </c>
      <c r="D31" s="54"/>
      <c r="E31" s="54"/>
      <c r="F31" s="54"/>
      <c r="G31" s="54"/>
      <c r="H31" s="54"/>
      <c r="I31" s="54"/>
    </row>
    <row r="32" spans="1:9" ht="14.25">
      <c r="A32" s="28">
        <v>2013</v>
      </c>
      <c r="B32" s="30">
        <v>41.1</v>
      </c>
      <c r="C32" s="30">
        <v>49.992</v>
      </c>
      <c r="D32" s="54"/>
      <c r="E32" s="54"/>
      <c r="F32" s="54"/>
      <c r="G32" s="54"/>
      <c r="H32" s="54"/>
      <c r="I32" s="54"/>
    </row>
    <row r="33" spans="1:9" ht="14.25">
      <c r="A33" s="31">
        <v>2014</v>
      </c>
      <c r="B33" s="33">
        <v>41.6</v>
      </c>
      <c r="C33" s="33">
        <v>48.02378</v>
      </c>
      <c r="D33" s="54"/>
      <c r="E33" s="54"/>
      <c r="F33" s="54"/>
      <c r="G33" s="54"/>
      <c r="H33" s="54"/>
      <c r="I33" s="54"/>
    </row>
    <row r="34" spans="1:9" ht="14.25">
      <c r="A34" s="28">
        <v>2015</v>
      </c>
      <c r="B34" s="30">
        <v>36.9</v>
      </c>
      <c r="C34" s="30">
        <v>44.68191</v>
      </c>
      <c r="D34" s="54"/>
      <c r="E34" s="54"/>
      <c r="F34" s="54"/>
      <c r="G34" s="54"/>
      <c r="H34" s="54"/>
      <c r="I34" s="54"/>
    </row>
    <row r="35" spans="1:9" ht="14.25">
      <c r="A35" s="31">
        <v>2016</v>
      </c>
      <c r="B35" s="33">
        <v>39.8</v>
      </c>
      <c r="C35" s="33">
        <v>46.98663</v>
      </c>
      <c r="D35" s="54"/>
      <c r="E35" s="54"/>
      <c r="F35" s="54"/>
      <c r="G35" s="54"/>
      <c r="H35" s="54"/>
      <c r="I35" s="54"/>
    </row>
    <row r="36" spans="1:9" ht="14.25">
      <c r="A36" s="28">
        <v>2017</v>
      </c>
      <c r="B36" s="30">
        <v>28.8</v>
      </c>
      <c r="C36" s="30">
        <v>31.80534</v>
      </c>
      <c r="D36" s="54"/>
      <c r="E36" s="54"/>
      <c r="F36" s="54"/>
      <c r="G36" s="54"/>
      <c r="H36" s="54"/>
      <c r="I36" s="54"/>
    </row>
    <row r="37" spans="1:5" ht="14.25">
      <c r="A37" s="34">
        <v>2018</v>
      </c>
      <c r="B37" s="36">
        <v>30.1</v>
      </c>
      <c r="C37" s="36">
        <v>43.11468000000001</v>
      </c>
      <c r="E37" s="5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4" width="18.75390625" style="0" customWidth="1"/>
    <col min="6" max="9" width="18.75390625" style="0" customWidth="1"/>
  </cols>
  <sheetData>
    <row r="1" ht="14.25">
      <c r="A1" t="s">
        <v>9</v>
      </c>
    </row>
    <row r="2" ht="14.25">
      <c r="A2" t="s">
        <v>10</v>
      </c>
    </row>
    <row r="3" ht="14.25">
      <c r="A3" t="s">
        <v>19</v>
      </c>
    </row>
    <row r="4" spans="1:9" ht="14.25">
      <c r="A4" s="47"/>
      <c r="B4" s="47"/>
      <c r="C4" s="47"/>
      <c r="D4" s="47"/>
      <c r="E4" s="47"/>
      <c r="F4" s="47"/>
      <c r="G4" s="47"/>
      <c r="H4" s="47"/>
      <c r="I4" s="47"/>
    </row>
    <row r="5" spans="1:6" ht="14.25">
      <c r="A5" t="s">
        <v>18</v>
      </c>
      <c r="F5" t="s">
        <v>17</v>
      </c>
    </row>
    <row r="6" spans="1:6" ht="15">
      <c r="A6" s="1" t="s">
        <v>0</v>
      </c>
      <c r="F6" s="1" t="s">
        <v>12</v>
      </c>
    </row>
    <row r="7" spans="1:9" ht="14.25">
      <c r="A7" s="16" t="s">
        <v>5</v>
      </c>
      <c r="B7" s="16" t="s">
        <v>6</v>
      </c>
      <c r="C7" s="16" t="s">
        <v>7</v>
      </c>
      <c r="D7" s="16" t="s">
        <v>8</v>
      </c>
      <c r="F7" s="16" t="s">
        <v>5</v>
      </c>
      <c r="G7" s="16" t="s">
        <v>6</v>
      </c>
      <c r="H7" s="16" t="s">
        <v>20</v>
      </c>
      <c r="I7" s="16" t="s">
        <v>8</v>
      </c>
    </row>
    <row r="8" spans="1:9" ht="15">
      <c r="A8" s="8">
        <v>2016</v>
      </c>
      <c r="B8" s="9">
        <v>39904844</v>
      </c>
      <c r="C8" s="17">
        <v>5846411840</v>
      </c>
      <c r="D8" s="10">
        <f>C8/B8</f>
        <v>146.50882584580458</v>
      </c>
      <c r="F8" s="8">
        <v>2016</v>
      </c>
      <c r="G8" s="9">
        <v>299367776</v>
      </c>
      <c r="H8" s="17">
        <v>3826831656</v>
      </c>
      <c r="I8" s="10">
        <f>H8/G8</f>
        <v>12.783044678796692</v>
      </c>
    </row>
    <row r="9" spans="1:9" ht="15">
      <c r="A9" s="6">
        <v>2017</v>
      </c>
      <c r="B9" s="11">
        <v>45693225</v>
      </c>
      <c r="C9" s="18">
        <v>6326052371</v>
      </c>
      <c r="D9" s="12">
        <f>C9/B9</f>
        <v>138.44617820256724</v>
      </c>
      <c r="F9" s="6">
        <v>2017</v>
      </c>
      <c r="G9" s="11">
        <v>320596389</v>
      </c>
      <c r="H9" s="18">
        <v>3772604884</v>
      </c>
      <c r="I9" s="12">
        <f>H9/G9</f>
        <v>11.767459065173687</v>
      </c>
    </row>
    <row r="10" spans="1:9" ht="15">
      <c r="A10" s="7">
        <v>2018</v>
      </c>
      <c r="B10" s="13">
        <v>47494469</v>
      </c>
      <c r="C10" s="19">
        <v>7681694154</v>
      </c>
      <c r="D10" s="15">
        <f>C10/B10</f>
        <v>161.73871012222497</v>
      </c>
      <c r="F10" s="7">
        <v>2018</v>
      </c>
      <c r="G10" s="13">
        <v>0</v>
      </c>
      <c r="H10" s="19">
        <v>0</v>
      </c>
      <c r="I10" s="15">
        <v>0</v>
      </c>
    </row>
    <row r="11" spans="1:4" ht="15">
      <c r="A11" s="6"/>
      <c r="B11" s="2"/>
      <c r="C11" s="20"/>
      <c r="D11" s="4"/>
    </row>
    <row r="12" spans="1:6" ht="15">
      <c r="A12" s="1" t="s">
        <v>1</v>
      </c>
      <c r="B12" s="21"/>
      <c r="C12" s="22"/>
      <c r="D12" s="4"/>
      <c r="F12" s="1" t="s">
        <v>13</v>
      </c>
    </row>
    <row r="13" spans="1:9" ht="14.25">
      <c r="A13" s="16" t="s">
        <v>5</v>
      </c>
      <c r="B13" s="16" t="s">
        <v>6</v>
      </c>
      <c r="C13" s="16" t="s">
        <v>7</v>
      </c>
      <c r="D13" s="16" t="s">
        <v>8</v>
      </c>
      <c r="F13" s="16" t="s">
        <v>5</v>
      </c>
      <c r="G13" s="16" t="s">
        <v>6</v>
      </c>
      <c r="H13" s="16" t="s">
        <v>20</v>
      </c>
      <c r="I13" s="16" t="s">
        <v>8</v>
      </c>
    </row>
    <row r="14" spans="1:9" ht="15">
      <c r="A14" s="8">
        <v>2016</v>
      </c>
      <c r="B14" s="9">
        <v>22591535</v>
      </c>
      <c r="C14" s="17">
        <v>3279828686</v>
      </c>
      <c r="D14" s="10">
        <f>C14/B14</f>
        <v>145.17954118655504</v>
      </c>
      <c r="F14" s="8">
        <v>2016</v>
      </c>
      <c r="G14" s="9">
        <v>2200020</v>
      </c>
      <c r="H14" s="17">
        <v>60892691</v>
      </c>
      <c r="I14" s="10">
        <f>H14/G14</f>
        <v>27.678244288688283</v>
      </c>
    </row>
    <row r="15" spans="1:9" ht="15">
      <c r="A15" s="6">
        <v>2017</v>
      </c>
      <c r="B15" s="11">
        <v>19626052</v>
      </c>
      <c r="C15" s="18">
        <v>2815511355</v>
      </c>
      <c r="D15" s="12">
        <f>C15/B15</f>
        <v>143.45785667947888</v>
      </c>
      <c r="F15" s="6">
        <v>2017</v>
      </c>
      <c r="G15" s="11">
        <v>2687896</v>
      </c>
      <c r="H15" s="18">
        <v>81021002</v>
      </c>
      <c r="I15" s="12">
        <f>H15/G15</f>
        <v>30.14290805894276</v>
      </c>
    </row>
    <row r="16" spans="1:9" ht="15">
      <c r="A16" s="7">
        <v>2018</v>
      </c>
      <c r="B16" s="13">
        <v>19235023</v>
      </c>
      <c r="C16" s="19">
        <v>3461513687</v>
      </c>
      <c r="D16" s="15">
        <f>C16/B16</f>
        <v>179.95890553393153</v>
      </c>
      <c r="F16" s="7">
        <v>2018</v>
      </c>
      <c r="G16" s="13">
        <v>0</v>
      </c>
      <c r="H16" s="19">
        <v>0</v>
      </c>
      <c r="I16" s="15">
        <v>0</v>
      </c>
    </row>
    <row r="17" spans="1:4" ht="15">
      <c r="A17" s="6"/>
      <c r="B17" s="4"/>
      <c r="C17" s="6"/>
      <c r="D17" s="6"/>
    </row>
    <row r="18" spans="1:6" ht="15">
      <c r="A18" s="1" t="s">
        <v>2</v>
      </c>
      <c r="B18" s="6"/>
      <c r="C18" s="6"/>
      <c r="D18" s="6"/>
      <c r="F18" s="1" t="s">
        <v>14</v>
      </c>
    </row>
    <row r="19" spans="1:9" ht="14.25">
      <c r="A19" s="16" t="s">
        <v>5</v>
      </c>
      <c r="B19" s="16" t="s">
        <v>6</v>
      </c>
      <c r="C19" s="16" t="s">
        <v>7</v>
      </c>
      <c r="D19" s="16" t="s">
        <v>8</v>
      </c>
      <c r="F19" s="16" t="s">
        <v>5</v>
      </c>
      <c r="G19" s="16" t="s">
        <v>6</v>
      </c>
      <c r="H19" s="16" t="s">
        <v>20</v>
      </c>
      <c r="I19" s="16" t="s">
        <v>8</v>
      </c>
    </row>
    <row r="20" spans="1:9" ht="15">
      <c r="A20" s="8">
        <v>2016</v>
      </c>
      <c r="B20" s="9">
        <v>6990</v>
      </c>
      <c r="C20" s="17">
        <v>315974</v>
      </c>
      <c r="D20" s="10">
        <f>C20/B20</f>
        <v>45.20371959942776</v>
      </c>
      <c r="F20" s="8">
        <v>2016</v>
      </c>
      <c r="G20" s="9">
        <v>0</v>
      </c>
      <c r="H20" s="17">
        <v>0</v>
      </c>
      <c r="I20" s="10">
        <v>0</v>
      </c>
    </row>
    <row r="21" spans="1:9" ht="15">
      <c r="A21" s="6">
        <v>2017</v>
      </c>
      <c r="B21" s="11">
        <v>1678128</v>
      </c>
      <c r="C21" s="18">
        <v>249270626</v>
      </c>
      <c r="D21" s="12">
        <f>C21/B21</f>
        <v>148.5408896103277</v>
      </c>
      <c r="F21" s="6">
        <v>2017</v>
      </c>
      <c r="G21" s="11">
        <v>0</v>
      </c>
      <c r="H21" s="18">
        <v>0</v>
      </c>
      <c r="I21" s="12">
        <v>0</v>
      </c>
    </row>
    <row r="22" spans="1:9" ht="15">
      <c r="A22" s="7">
        <v>2018</v>
      </c>
      <c r="B22" s="13">
        <v>1368519</v>
      </c>
      <c r="C22" s="19">
        <v>184322346</v>
      </c>
      <c r="D22" s="15">
        <f>C22/B22</f>
        <v>134.68745848614452</v>
      </c>
      <c r="F22" s="7">
        <v>2018</v>
      </c>
      <c r="G22" s="13">
        <v>156710059</v>
      </c>
      <c r="H22" s="19">
        <v>2162160207</v>
      </c>
      <c r="I22" s="15">
        <f>H22/G22</f>
        <v>13.79720115477718</v>
      </c>
    </row>
    <row r="23" spans="1:4" ht="14.25">
      <c r="A23" s="6"/>
      <c r="B23" s="6"/>
      <c r="C23" s="6"/>
      <c r="D23" s="6"/>
    </row>
    <row r="24" ht="15">
      <c r="F24" s="1" t="s">
        <v>15</v>
      </c>
    </row>
    <row r="25" spans="6:9" ht="14.25">
      <c r="F25" s="16" t="s">
        <v>5</v>
      </c>
      <c r="G25" s="16" t="s">
        <v>6</v>
      </c>
      <c r="H25" s="16" t="s">
        <v>20</v>
      </c>
      <c r="I25" s="16" t="s">
        <v>8</v>
      </c>
    </row>
    <row r="26" spans="6:9" ht="15">
      <c r="F26" s="8">
        <v>2016</v>
      </c>
      <c r="G26" s="9">
        <v>0</v>
      </c>
      <c r="H26" s="17">
        <v>0</v>
      </c>
      <c r="I26" s="10">
        <v>0</v>
      </c>
    </row>
    <row r="27" spans="6:9" ht="15">
      <c r="F27" s="6">
        <v>2017</v>
      </c>
      <c r="G27" s="11">
        <v>0</v>
      </c>
      <c r="H27" s="18">
        <v>0</v>
      </c>
      <c r="I27" s="12">
        <v>0</v>
      </c>
    </row>
    <row r="28" spans="6:9" ht="15">
      <c r="F28" s="7">
        <v>2018</v>
      </c>
      <c r="G28" s="13">
        <v>80530350</v>
      </c>
      <c r="H28" s="19">
        <v>1319291150</v>
      </c>
      <c r="I28" s="15">
        <f>H28/G28</f>
        <v>16.382533417525195</v>
      </c>
    </row>
    <row r="29" spans="6:10" ht="14.25">
      <c r="F29" s="23"/>
      <c r="G29" s="24"/>
      <c r="H29" s="3"/>
      <c r="I29" s="24"/>
      <c r="J29" s="23"/>
    </row>
    <row r="30" spans="1:3" ht="15" thickBot="1">
      <c r="A30" s="25"/>
      <c r="B30" s="25"/>
      <c r="C30" s="25"/>
    </row>
    <row r="31" spans="1:4" ht="15">
      <c r="A31" s="1" t="s">
        <v>66</v>
      </c>
      <c r="B31" s="6"/>
      <c r="C31" s="6"/>
      <c r="D31" s="6"/>
    </row>
    <row r="32" spans="1:8" ht="14.25">
      <c r="A32" s="16" t="s">
        <v>5</v>
      </c>
      <c r="B32" s="16" t="s">
        <v>68</v>
      </c>
      <c r="C32" s="16" t="s">
        <v>70</v>
      </c>
      <c r="G32" s="57"/>
      <c r="H32" s="57"/>
    </row>
    <row r="33" spans="1:8" ht="14.25">
      <c r="A33" s="8">
        <v>2016</v>
      </c>
      <c r="B33" s="53">
        <f>(C8+C14+C20)/(B8+B14+B20)</f>
        <v>146.0170330978479</v>
      </c>
      <c r="C33" s="53">
        <f>Gengi!B11*(H8+H14+H20+H26)/(G8+G14+G20+G26)</f>
        <v>185.2409702992391</v>
      </c>
      <c r="E33" s="56"/>
      <c r="G33" s="57"/>
      <c r="H33" s="57"/>
    </row>
    <row r="34" spans="1:8" ht="14.25">
      <c r="A34" s="6">
        <v>2017</v>
      </c>
      <c r="B34" s="51">
        <f>(C9+C15+C21)/(B9+B15+B21)</f>
        <v>140.16713560771495</v>
      </c>
      <c r="C34" s="51">
        <f>Gengi!B12*(H9+H15+H21+H27)/(G9+G15+G21+G27)</f>
        <v>154.11676778564726</v>
      </c>
      <c r="E34" s="56"/>
      <c r="G34" s="57"/>
      <c r="H34" s="57"/>
    </row>
    <row r="35" spans="1:8" ht="14.25">
      <c r="A35" s="7">
        <v>2018</v>
      </c>
      <c r="B35" s="50">
        <f>(C10+C16+C22)/(B10+B16+B22)</f>
        <v>166.34157181184042</v>
      </c>
      <c r="C35" s="50">
        <f>Gengi!B13*(H10+H16+H22+H28)/(G10+G16+G22+G28)</f>
        <v>195.27732818737047</v>
      </c>
      <c r="E35" s="56"/>
      <c r="G35" s="57"/>
      <c r="H35" s="57"/>
    </row>
    <row r="36" spans="1:5" ht="14.25">
      <c r="A36" s="6"/>
      <c r="B36" s="6"/>
      <c r="C36" s="6"/>
      <c r="E36" s="56"/>
    </row>
    <row r="37" ht="14.25">
      <c r="A37" s="54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35" sqref="B35:B36"/>
    </sheetView>
  </sheetViews>
  <sheetFormatPr defaultColWidth="9.00390625" defaultRowHeight="14.25"/>
  <cols>
    <col min="1" max="4" width="18.75390625" style="0" customWidth="1"/>
    <col min="6" max="6" width="17.375" style="0" customWidth="1"/>
    <col min="7" max="7" width="18.375" style="0" bestFit="1" customWidth="1"/>
    <col min="8" max="8" width="14.75390625" style="0" bestFit="1" customWidth="1"/>
    <col min="10" max="10" width="10.875" style="0" bestFit="1" customWidth="1"/>
    <col min="11" max="11" width="18.375" style="0" bestFit="1" customWidth="1"/>
    <col min="14" max="14" width="10.875" style="0" bestFit="1" customWidth="1"/>
    <col min="15" max="15" width="18.375" style="0" bestFit="1" customWidth="1"/>
  </cols>
  <sheetData>
    <row r="1" ht="14.25">
      <c r="A1" t="s">
        <v>9</v>
      </c>
    </row>
    <row r="2" ht="14.25">
      <c r="A2" t="s">
        <v>11</v>
      </c>
    </row>
    <row r="3" spans="1:2" ht="14.25">
      <c r="A3" s="54" t="s">
        <v>19</v>
      </c>
      <c r="B3" s="54"/>
    </row>
    <row r="4" s="54" customFormat="1" ht="14.25"/>
    <row r="5" spans="1:6" s="54" customFormat="1" ht="14.25">
      <c r="A5" s="54" t="s">
        <v>18</v>
      </c>
      <c r="F5" s="54" t="s">
        <v>17</v>
      </c>
    </row>
    <row r="6" spans="1:6" ht="15">
      <c r="A6" s="1" t="s">
        <v>3</v>
      </c>
      <c r="F6" s="1" t="s">
        <v>16</v>
      </c>
    </row>
    <row r="7" spans="1:9" ht="14.25">
      <c r="A7" s="16" t="s">
        <v>5</v>
      </c>
      <c r="B7" s="16" t="s">
        <v>6</v>
      </c>
      <c r="C7" s="16" t="s">
        <v>7</v>
      </c>
      <c r="D7" s="16" t="s">
        <v>8</v>
      </c>
      <c r="F7" s="16" t="s">
        <v>5</v>
      </c>
      <c r="G7" s="16" t="s">
        <v>6</v>
      </c>
      <c r="H7" s="16" t="s">
        <v>20</v>
      </c>
      <c r="I7" s="16" t="s">
        <v>8</v>
      </c>
    </row>
    <row r="8" spans="1:9" ht="15">
      <c r="A8" s="8">
        <v>2016</v>
      </c>
      <c r="B8" s="9">
        <v>1003028</v>
      </c>
      <c r="C8" s="17">
        <v>252297611</v>
      </c>
      <c r="D8" s="10">
        <f>C8/B8</f>
        <v>251.5359601127785</v>
      </c>
      <c r="F8" s="8">
        <v>2016</v>
      </c>
      <c r="G8" s="9">
        <v>5814470</v>
      </c>
      <c r="H8" s="17">
        <v>142727402</v>
      </c>
      <c r="I8" s="10">
        <f>+H8/G8</f>
        <v>24.54693239452607</v>
      </c>
    </row>
    <row r="9" spans="1:9" ht="15">
      <c r="A9" s="6">
        <v>2017</v>
      </c>
      <c r="B9" s="11">
        <v>4736873</v>
      </c>
      <c r="C9" s="18">
        <v>1133282922</v>
      </c>
      <c r="D9" s="12">
        <f>C9/B9</f>
        <v>239.24705644419853</v>
      </c>
      <c r="F9" s="6">
        <v>2017</v>
      </c>
      <c r="G9" s="11">
        <v>5814384</v>
      </c>
      <c r="H9" s="18">
        <v>169317260</v>
      </c>
      <c r="I9" s="12">
        <f>+H9/G9</f>
        <v>29.12041241170174</v>
      </c>
    </row>
    <row r="10" spans="1:9" ht="15">
      <c r="A10" s="7">
        <v>2018</v>
      </c>
      <c r="B10" s="13">
        <v>6587599</v>
      </c>
      <c r="C10" s="14">
        <v>1550441551</v>
      </c>
      <c r="D10" s="15">
        <f>C10/B10</f>
        <v>235.35760919873843</v>
      </c>
      <c r="F10" s="7">
        <v>2018</v>
      </c>
      <c r="G10" s="13">
        <v>5815826</v>
      </c>
      <c r="H10" s="14">
        <v>169422253</v>
      </c>
      <c r="I10" s="15">
        <f>+H10/G10</f>
        <v>29.131245157609598</v>
      </c>
    </row>
    <row r="11" spans="1:4" ht="15">
      <c r="A11" s="6"/>
      <c r="B11" s="2"/>
      <c r="C11" s="20"/>
      <c r="D11" s="4"/>
    </row>
    <row r="12" spans="1:4" ht="15">
      <c r="A12" s="1" t="s">
        <v>4</v>
      </c>
      <c r="B12" s="21"/>
      <c r="C12" s="22"/>
      <c r="D12" s="4"/>
    </row>
    <row r="13" spans="1:4" ht="14.25">
      <c r="A13" s="16" t="s">
        <v>5</v>
      </c>
      <c r="B13" s="16" t="s">
        <v>6</v>
      </c>
      <c r="C13" s="16" t="s">
        <v>7</v>
      </c>
      <c r="D13" s="16" t="s">
        <v>8</v>
      </c>
    </row>
    <row r="14" spans="1:4" ht="15">
      <c r="A14" s="8">
        <v>2016</v>
      </c>
      <c r="B14" s="9">
        <v>85527</v>
      </c>
      <c r="C14" s="17">
        <v>29917194</v>
      </c>
      <c r="D14" s="10">
        <f>C14/B14</f>
        <v>349.7982391525483</v>
      </c>
    </row>
    <row r="15" spans="1:4" ht="15">
      <c r="A15" s="6">
        <v>2017</v>
      </c>
      <c r="B15" s="11">
        <v>520762</v>
      </c>
      <c r="C15" s="18">
        <v>137987315</v>
      </c>
      <c r="D15" s="12">
        <f>C15/B15</f>
        <v>264.9719353562664</v>
      </c>
    </row>
    <row r="16" spans="1:4" ht="15">
      <c r="A16" s="7">
        <v>2018</v>
      </c>
      <c r="B16" s="13">
        <v>217305</v>
      </c>
      <c r="C16" s="14">
        <v>74367852</v>
      </c>
      <c r="D16" s="15">
        <f>C16/B16</f>
        <v>342.2279837095327</v>
      </c>
    </row>
    <row r="17" spans="1:4" ht="15">
      <c r="A17" s="6"/>
      <c r="B17" s="4"/>
      <c r="C17" s="6"/>
      <c r="D17" s="6"/>
    </row>
    <row r="18" spans="1:3" s="54" customFormat="1" ht="15.75" thickBot="1">
      <c r="A18" s="49"/>
      <c r="B18" s="48"/>
      <c r="C18" s="49"/>
    </row>
    <row r="19" spans="1:4" ht="15">
      <c r="A19" s="1" t="s">
        <v>65</v>
      </c>
      <c r="B19" s="6"/>
      <c r="C19" s="6"/>
      <c r="D19" s="6"/>
    </row>
    <row r="20" spans="1:3" ht="14.25">
      <c r="A20" s="16" t="s">
        <v>5</v>
      </c>
      <c r="B20" s="16" t="s">
        <v>68</v>
      </c>
      <c r="C20" s="16" t="s">
        <v>70</v>
      </c>
    </row>
    <row r="21" spans="1:5" ht="14.25">
      <c r="A21" s="8">
        <v>2016</v>
      </c>
      <c r="B21" s="52">
        <f>+(C8+C14)/(B8+B14)</f>
        <v>259.2563581996316</v>
      </c>
      <c r="C21" s="52">
        <f>+Gengi!B11*I8</f>
        <v>352.7148715769451</v>
      </c>
      <c r="E21" s="56"/>
    </row>
    <row r="22" spans="1:5" ht="14.25">
      <c r="A22" s="6">
        <v>2017</v>
      </c>
      <c r="B22" s="26">
        <f>+(C9+C15)/(B9+B15)</f>
        <v>241.79507268952676</v>
      </c>
      <c r="C22" s="26">
        <f>+Gengi!B12*I9</f>
        <v>376.49781207089177</v>
      </c>
      <c r="E22" s="56"/>
    </row>
    <row r="23" spans="1:5" ht="14.25">
      <c r="A23" s="7">
        <v>2018</v>
      </c>
      <c r="B23" s="27">
        <f>+(C10+C16)/(B10+B16)</f>
        <v>238.77036369653413</v>
      </c>
      <c r="C23" s="27">
        <f>+Gengi!B13*I10</f>
        <v>387.6494793123109</v>
      </c>
      <c r="E23" s="56"/>
    </row>
    <row r="24" ht="14.25">
      <c r="E24" s="56"/>
    </row>
    <row r="25" ht="14.25">
      <c r="A25" s="54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Árni Skúlason</dc:creator>
  <cp:keywords/>
  <dc:description/>
  <cp:lastModifiedBy>Jóhann Þórhallsson</cp:lastModifiedBy>
  <dcterms:created xsi:type="dcterms:W3CDTF">2019-06-27T14:36:05Z</dcterms:created>
  <dcterms:modified xsi:type="dcterms:W3CDTF">2019-12-11T11:15:15Z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Malalykill">
    <vt:lpwstr>5;#2.2 Eftirlit með fiskverði|a026e669-280c-4a14-8310-06cabf127671</vt:lpwstr>
  </property>
</Properties>
</file>