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21240" activeTab="0"/>
  </bookViews>
  <sheets>
    <sheet name="Yfirlit" sheetId="1" r:id="rId1"/>
    <sheet name="Gengi" sheetId="2" r:id="rId2"/>
    <sheet name="Mynd 2" sheetId="3" r:id="rId3"/>
    <sheet name="Mynd 3" sheetId="4" r:id="rId4"/>
    <sheet name="Mynd 4" sheetId="5" r:id="rId5"/>
    <sheet name="Mynd 7 " sheetId="6" r:id="rId6"/>
    <sheet name="Mynd 8" sheetId="7" r:id="rId7"/>
    <sheet name="Mynd 9" sheetId="8" r:id="rId8"/>
  </sheets>
  <definedNames/>
  <calcPr fullCalcOnLoad="1"/>
</workbook>
</file>

<file path=xl/sharedStrings.xml><?xml version="1.0" encoding="utf-8"?>
<sst xmlns="http://schemas.openxmlformats.org/spreadsheetml/2006/main" count="158" uniqueCount="65">
  <si>
    <t>Ár</t>
  </si>
  <si>
    <t>Magn (kg)</t>
  </si>
  <si>
    <t>Verðmæti (kr)</t>
  </si>
  <si>
    <t>kr/kg</t>
  </si>
  <si>
    <t>Útflutningur eftir tollanúmerum frá Noregi</t>
  </si>
  <si>
    <t>Útflutningur eftir tollanúmerum frá Íslandi</t>
  </si>
  <si>
    <t>Heimildir: Hagstofa Íslands og Statistics Norway</t>
  </si>
  <si>
    <t>Verðmæti (NOK)</t>
  </si>
  <si>
    <t>Meðalverð (kr/kg)</t>
  </si>
  <si>
    <t>Heimild: Seðlabanki Íslands</t>
  </si>
  <si>
    <t>Meðaltal árs, miðgengi norskrar krónu.</t>
  </si>
  <si>
    <t>Yfirlit yfir gögn</t>
  </si>
  <si>
    <t>Gengi</t>
  </si>
  <si>
    <t>Miðgengi norskrar krónu</t>
  </si>
  <si>
    <t>Mynd 2</t>
  </si>
  <si>
    <t>Mynd 3</t>
  </si>
  <si>
    <t>Mynd 4</t>
  </si>
  <si>
    <t>Síða:</t>
  </si>
  <si>
    <t>Lýsing:</t>
  </si>
  <si>
    <t>Heimildir: Fiskistofa og Norges Sildesalgslag</t>
  </si>
  <si>
    <t>Ísland (kr/kg)</t>
  </si>
  <si>
    <t>Meðalverð (kr/kg)*</t>
  </si>
  <si>
    <t>Noregur (kr/kg)*</t>
  </si>
  <si>
    <t>Verðmæti (kr)*</t>
  </si>
  <si>
    <t>Mynd 4.</t>
  </si>
  <si>
    <t>Mynd 3.</t>
  </si>
  <si>
    <t>Mynd 2.</t>
  </si>
  <si>
    <t>NOK MED</t>
  </si>
  <si>
    <t>* í íslenskum krónum mv. meðaltal árs miðgengi NOK</t>
  </si>
  <si>
    <t>Síld - Hráefni og afurðir</t>
  </si>
  <si>
    <t>03035100-Heilfryst síld</t>
  </si>
  <si>
    <t>03035102-Norsk vårgytende sild (NVG-sild), fryst, ikke spiselige biprodukter</t>
  </si>
  <si>
    <t xml:space="preserve">03048601-Fileter av sild, med skinn, fryst </t>
  </si>
  <si>
    <t>03048602-Fileter av sild, uten skinn, fryst</t>
  </si>
  <si>
    <t>03048610-Landfryst síldarflök</t>
  </si>
  <si>
    <t>03048620-Sjófryst síldarflök</t>
  </si>
  <si>
    <t>03049948-Síldarsamflök (butterflies eða flaps)</t>
  </si>
  <si>
    <t>03049902-Sildelapper (butterflies), fryste</t>
  </si>
  <si>
    <t>Mynd 7</t>
  </si>
  <si>
    <t>Afurðaverð - Síldarsamflök</t>
  </si>
  <si>
    <t>Mynd 7.</t>
  </si>
  <si>
    <t>Afurðaverð - Síldarflök</t>
  </si>
  <si>
    <t>Afurðaverð - Heilfryst síld</t>
  </si>
  <si>
    <t>Mynd 8</t>
  </si>
  <si>
    <t>NÍ-síld landað ferskri á Íslandi</t>
  </si>
  <si>
    <t>NÍ-síld landað ferskri í Noregi</t>
  </si>
  <si>
    <t>NÍ-síld til vinnslu á Íslandi</t>
  </si>
  <si>
    <t>NÍ-síld til vinnslu í Noregi</t>
  </si>
  <si>
    <t>Mynd 2. NÍ-síld óháð ráðstöfun. Hráefnisverð.</t>
  </si>
  <si>
    <t>Mynd 3. NÍ-síld til vinnslu. Hráefnisverð.</t>
  </si>
  <si>
    <t>Mynd 4. NÍ-síld í bræðslu. Hráefnisverð.</t>
  </si>
  <si>
    <t>NÍ-síld til bræðslu á Íslandi</t>
  </si>
  <si>
    <t>NÍ-síld til bræðslu í Noregi</t>
  </si>
  <si>
    <t xml:space="preserve">Mynd 8. </t>
  </si>
  <si>
    <t>03048610-Fileter av sild, med skinn, fryst</t>
  </si>
  <si>
    <t>03048622-Fileter av norsk vårgytende sild (NVG-sild), uten skinn, fryst</t>
  </si>
  <si>
    <t>Mynd 9.</t>
  </si>
  <si>
    <t>Hráefnisverð - NÍ-síld óháð ráðstöfun</t>
  </si>
  <si>
    <t>Hráefnisverð - NÍ-Síld til vinnslu</t>
  </si>
  <si>
    <t>Hráefnisverð - NÍ-síld í bræðslu</t>
  </si>
  <si>
    <t>Mynd 9</t>
  </si>
  <si>
    <t>Mynd 7. Heilfryst síld. Afurðaverð.</t>
  </si>
  <si>
    <t>Mynd 8. Síldarflök. Afurðaverð.</t>
  </si>
  <si>
    <t>Mynd 9. Síldarsamflök. Afurðaverð.</t>
  </si>
  <si>
    <t>kr/kg (NOK)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</si>
</sst>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.00\ &quot;kr.&quot;_-;\-* #,##0.00\ &quot;kr.&quot;_-;_-* &quot;-&quot;\ &quot;kr.&quot;_-;_-@_-"/>
    <numFmt numFmtId="165" formatCode="0.0"/>
    <numFmt numFmtId="166" formatCode="#,##0.0"/>
    <numFmt numFmtId="167" formatCode="_-* #,##0.0\ &quot;kr.&quot;_-;\-* #,##0.0\ &quot;kr.&quot;_-;_-* &quot;-&quot;\ &quot;kr.&quot;_-;_-@_-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theme="1"/>
      </top>
      <bottom/>
    </border>
    <border>
      <left/>
      <right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45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4" fontId="19" fillId="33" borderId="0" xfId="0" applyNumberFormat="1" applyFont="1" applyFill="1" applyAlignment="1">
      <alignment/>
    </xf>
    <xf numFmtId="0" fontId="19" fillId="33" borderId="10" xfId="0" applyFont="1" applyFill="1" applyBorder="1" applyAlignment="1">
      <alignment/>
    </xf>
    <xf numFmtId="3" fontId="19" fillId="33" borderId="10" xfId="0" applyNumberFormat="1" applyFont="1" applyFill="1" applyBorder="1" applyAlignment="1">
      <alignment/>
    </xf>
    <xf numFmtId="4" fontId="19" fillId="33" borderId="10" xfId="0" applyNumberFormat="1" applyFont="1" applyFill="1" applyBorder="1" applyAlignment="1">
      <alignment/>
    </xf>
    <xf numFmtId="0" fontId="32" fillId="0" borderId="0" xfId="53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 applyProtection="1">
      <alignment/>
      <protection/>
    </xf>
    <xf numFmtId="42" fontId="0" fillId="0" borderId="0" xfId="45" applyFont="1" applyFill="1" applyAlignment="1" applyProtection="1">
      <alignment/>
      <protection/>
    </xf>
    <xf numFmtId="164" fontId="41" fillId="0" borderId="0" xfId="45" applyNumberFormat="1" applyFont="1" applyFill="1" applyAlignment="1" applyProtection="1">
      <alignment/>
      <protection/>
    </xf>
    <xf numFmtId="42" fontId="0" fillId="0" borderId="0" xfId="45" applyFont="1" applyAlignment="1">
      <alignment/>
    </xf>
    <xf numFmtId="164" fontId="41" fillId="0" borderId="11" xfId="45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2" fontId="0" fillId="0" borderId="0" xfId="0" applyNumberFormat="1" applyFont="1" applyAlignment="1">
      <alignment/>
    </xf>
    <xf numFmtId="3" fontId="19" fillId="0" borderId="12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2" xfId="0" applyFont="1" applyBorder="1" applyAlignment="1">
      <alignment/>
    </xf>
    <xf numFmtId="4" fontId="19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165" fontId="19" fillId="33" borderId="10" xfId="0" applyNumberFormat="1" applyFont="1" applyFill="1" applyBorder="1" applyAlignment="1">
      <alignment/>
    </xf>
    <xf numFmtId="165" fontId="19" fillId="0" borderId="0" xfId="0" applyNumberFormat="1" applyFont="1" applyAlignment="1">
      <alignment/>
    </xf>
    <xf numFmtId="165" fontId="19" fillId="33" borderId="0" xfId="0" applyNumberFormat="1" applyFont="1" applyFill="1" applyAlignment="1">
      <alignment/>
    </xf>
    <xf numFmtId="165" fontId="19" fillId="0" borderId="12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42" fontId="0" fillId="33" borderId="10" xfId="45" applyFont="1" applyFill="1" applyBorder="1" applyAlignment="1">
      <alignment/>
    </xf>
    <xf numFmtId="42" fontId="0" fillId="0" borderId="0" xfId="45" applyFont="1" applyBorder="1" applyAlignment="1">
      <alignment/>
    </xf>
    <xf numFmtId="164" fontId="41" fillId="0" borderId="0" xfId="45" applyNumberFormat="1" applyFont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42" fontId="0" fillId="33" borderId="0" xfId="45" applyFont="1" applyFill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42" fontId="0" fillId="0" borderId="12" xfId="45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42" fontId="0" fillId="0" borderId="0" xfId="45" applyFont="1" applyFill="1" applyBorder="1" applyAlignment="1">
      <alignment/>
    </xf>
    <xf numFmtId="164" fontId="41" fillId="0" borderId="0" xfId="45" applyNumberFormat="1" applyFont="1" applyFill="1" applyBorder="1" applyAlignment="1">
      <alignment/>
    </xf>
    <xf numFmtId="166" fontId="19" fillId="33" borderId="10" xfId="0" applyNumberFormat="1" applyFont="1" applyFill="1" applyBorder="1" applyAlignment="1">
      <alignment/>
    </xf>
    <xf numFmtId="166" fontId="19" fillId="0" borderId="0" xfId="0" applyNumberFormat="1" applyFont="1" applyAlignment="1">
      <alignment/>
    </xf>
    <xf numFmtId="166" fontId="19" fillId="33" borderId="0" xfId="0" applyNumberFormat="1" applyFont="1" applyFill="1" applyAlignment="1">
      <alignment/>
    </xf>
    <xf numFmtId="166" fontId="19" fillId="0" borderId="12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41" fillId="0" borderId="0" xfId="45" applyNumberFormat="1" applyFont="1" applyFill="1" applyAlignment="1" applyProtection="1">
      <alignment/>
      <protection/>
    </xf>
    <xf numFmtId="166" fontId="0" fillId="0" borderId="1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167" fontId="41" fillId="33" borderId="10" xfId="45" applyNumberFormat="1" applyFont="1" applyFill="1" applyBorder="1" applyAlignment="1">
      <alignment/>
    </xf>
    <xf numFmtId="167" fontId="41" fillId="0" borderId="0" xfId="45" applyNumberFormat="1" applyFont="1" applyBorder="1" applyAlignment="1">
      <alignment/>
    </xf>
    <xf numFmtId="167" fontId="41" fillId="33" borderId="0" xfId="45" applyNumberFormat="1" applyFont="1" applyFill="1" applyBorder="1" applyAlignment="1">
      <alignment/>
    </xf>
    <xf numFmtId="167" fontId="41" fillId="0" borderId="12" xfId="45" applyNumberFormat="1" applyFont="1" applyBorder="1" applyAlignment="1">
      <alignment/>
    </xf>
    <xf numFmtId="0" fontId="0" fillId="0" borderId="0" xfId="0" applyFill="1" applyAlignment="1">
      <alignment/>
    </xf>
    <xf numFmtId="164" fontId="41" fillId="33" borderId="10" xfId="45" applyNumberFormat="1" applyFont="1" applyFill="1" applyBorder="1" applyAlignment="1">
      <alignment/>
    </xf>
    <xf numFmtId="164" fontId="41" fillId="33" borderId="0" xfId="45" applyNumberFormat="1" applyFont="1" applyFill="1" applyBorder="1" applyAlignment="1">
      <alignment/>
    </xf>
    <xf numFmtId="164" fontId="41" fillId="0" borderId="12" xfId="45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1"/>
  <sheetViews>
    <sheetView tabSelected="1" zoomScalePageLayoutView="0" workbookViewId="0" topLeftCell="A1">
      <selection activeCell="A2" sqref="A2"/>
    </sheetView>
  </sheetViews>
  <sheetFormatPr defaultColWidth="9.00390625" defaultRowHeight="14.25"/>
  <sheetData>
    <row r="1" ht="14.25">
      <c r="A1" s="17" t="s">
        <v>29</v>
      </c>
    </row>
    <row r="2" ht="14.25">
      <c r="A2" s="17" t="s">
        <v>11</v>
      </c>
    </row>
    <row r="3" spans="1:5" ht="14.25">
      <c r="A3" s="69"/>
      <c r="B3" s="69"/>
      <c r="C3" s="69"/>
      <c r="D3" s="69"/>
      <c r="E3" s="69"/>
    </row>
    <row r="4" spans="1:2" ht="14.25">
      <c r="A4" t="s">
        <v>17</v>
      </c>
      <c r="B4" t="s">
        <v>18</v>
      </c>
    </row>
    <row r="5" spans="1:2" ht="14.25">
      <c r="A5" t="s">
        <v>12</v>
      </c>
      <c r="B5" s="14" t="s">
        <v>13</v>
      </c>
    </row>
    <row r="6" spans="1:2" ht="14.25">
      <c r="A6" s="17" t="s">
        <v>14</v>
      </c>
      <c r="B6" s="14" t="s">
        <v>57</v>
      </c>
    </row>
    <row r="7" spans="1:2" ht="14.25">
      <c r="A7" s="17" t="s">
        <v>15</v>
      </c>
      <c r="B7" s="14" t="s">
        <v>58</v>
      </c>
    </row>
    <row r="8" spans="1:2" ht="14.25">
      <c r="A8" s="17" t="s">
        <v>16</v>
      </c>
      <c r="B8" s="14" t="s">
        <v>59</v>
      </c>
    </row>
    <row r="9" spans="1:2" ht="14.25">
      <c r="A9" s="17" t="s">
        <v>38</v>
      </c>
      <c r="B9" s="14" t="s">
        <v>42</v>
      </c>
    </row>
    <row r="10" spans="1:2" ht="14.25">
      <c r="A10" s="17" t="s">
        <v>43</v>
      </c>
      <c r="B10" s="14" t="s">
        <v>41</v>
      </c>
    </row>
    <row r="11" spans="1:3" ht="14.25">
      <c r="A11" s="17" t="s">
        <v>60</v>
      </c>
      <c r="B11" s="14" t="s">
        <v>39</v>
      </c>
      <c r="C11" s="17"/>
    </row>
  </sheetData>
  <sheetProtection/>
  <hyperlinks>
    <hyperlink ref="B5" location="Gengi!A1" display="Miðgengi norskrar krónu"/>
    <hyperlink ref="B6" location="'Mynd 2'!A1" display="Hráefnisverð - Makríll óháð ráðstöfun"/>
    <hyperlink ref="B7" location="'Mynd 3'!A1" display="Hráefnisverð - Makríll til vinnslu"/>
    <hyperlink ref="B8" location="'Mynd 4'!A1" display="Hráefnisverð - Makríll í bræðslu"/>
    <hyperlink ref="B9" location="'Mynd 7 '!A1" display="Afurðaverð - Heilfryst síld"/>
    <hyperlink ref="B10" location="'Mynd 8'!A1" display="Afurðaverð - Síldarflök"/>
    <hyperlink ref="B11" location="'Mynd 9'!A1" display="Afurðaverð - Síldarsamflök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9.00390625" style="2" customWidth="1"/>
  </cols>
  <sheetData>
    <row r="1" ht="14.25">
      <c r="A1" s="2" t="s">
        <v>29</v>
      </c>
    </row>
    <row r="2" ht="14.25">
      <c r="A2" s="2" t="s">
        <v>10</v>
      </c>
    </row>
    <row r="3" ht="14.25">
      <c r="A3" s="2" t="s">
        <v>9</v>
      </c>
    </row>
    <row r="5" spans="1:2" ht="15">
      <c r="A5" s="28" t="s">
        <v>12</v>
      </c>
      <c r="B5" s="1"/>
    </row>
    <row r="6" spans="1:2" ht="14.25">
      <c r="A6" s="29" t="s">
        <v>0</v>
      </c>
      <c r="B6" s="29" t="s">
        <v>27</v>
      </c>
    </row>
    <row r="7" spans="1:2" ht="14.25">
      <c r="A7" s="11">
        <v>2012</v>
      </c>
      <c r="B7" s="13">
        <v>21.499</v>
      </c>
    </row>
    <row r="8" spans="1:2" ht="14.25">
      <c r="A8" s="5">
        <v>2013</v>
      </c>
      <c r="B8" s="7">
        <v>20.83</v>
      </c>
    </row>
    <row r="9" spans="1:2" ht="14.25">
      <c r="A9" s="8">
        <v>2014</v>
      </c>
      <c r="B9" s="10">
        <v>18.542</v>
      </c>
    </row>
    <row r="10" spans="1:2" ht="14.25">
      <c r="A10" s="5">
        <v>2015</v>
      </c>
      <c r="B10" s="7">
        <v>16.367</v>
      </c>
    </row>
    <row r="11" spans="1:2" ht="14.25">
      <c r="A11" s="8">
        <v>2016</v>
      </c>
      <c r="B11" s="10">
        <v>14.369</v>
      </c>
    </row>
    <row r="12" spans="1:2" ht="14.25">
      <c r="A12" s="5">
        <v>2017</v>
      </c>
      <c r="B12" s="7">
        <v>12.929</v>
      </c>
    </row>
    <row r="13" spans="1:2" ht="14.25">
      <c r="A13" s="8">
        <v>2018</v>
      </c>
      <c r="B13" s="10">
        <v>13.307</v>
      </c>
    </row>
    <row r="14" spans="1:2" ht="14.25">
      <c r="A14" s="30">
        <v>2019</v>
      </c>
      <c r="B14" s="31">
        <v>13.935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4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4" width="18.75390625" style="2" customWidth="1"/>
    <col min="5" max="8" width="9.00390625" style="2" customWidth="1"/>
    <col min="9" max="9" width="9.875" style="2" bestFit="1" customWidth="1"/>
    <col min="10" max="10" width="10.50390625" style="2" bestFit="1" customWidth="1"/>
    <col min="11" max="16384" width="9.00390625" style="2" customWidth="1"/>
  </cols>
  <sheetData>
    <row r="1" ht="14.25">
      <c r="A1" s="2" t="s">
        <v>29</v>
      </c>
    </row>
    <row r="2" ht="14.25">
      <c r="A2" s="2" t="s">
        <v>48</v>
      </c>
    </row>
    <row r="3" ht="14.25">
      <c r="A3" s="2" t="s">
        <v>19</v>
      </c>
    </row>
    <row r="6" spans="1:4" ht="15">
      <c r="A6" s="19" t="s">
        <v>44</v>
      </c>
      <c r="B6" s="1"/>
      <c r="C6" s="22"/>
      <c r="D6" s="21"/>
    </row>
    <row r="7" spans="1:4" ht="14.25">
      <c r="A7" s="4" t="s">
        <v>0</v>
      </c>
      <c r="B7" s="4" t="s">
        <v>1</v>
      </c>
      <c r="C7" s="4" t="s">
        <v>2</v>
      </c>
      <c r="D7" s="4" t="s">
        <v>8</v>
      </c>
    </row>
    <row r="8" spans="1:4" ht="14.25">
      <c r="A8" s="11">
        <v>2012</v>
      </c>
      <c r="B8" s="12">
        <v>68255968</v>
      </c>
      <c r="C8" s="12">
        <v>3302349912</v>
      </c>
      <c r="D8" s="57">
        <v>48.381848631902784</v>
      </c>
    </row>
    <row r="9" spans="1:9" ht="14.25">
      <c r="A9" s="5">
        <v>2013</v>
      </c>
      <c r="B9" s="6">
        <v>59215285</v>
      </c>
      <c r="C9" s="6">
        <v>2614785780</v>
      </c>
      <c r="D9" s="58">
        <v>44.15727763532676</v>
      </c>
      <c r="I9" s="3"/>
    </row>
    <row r="10" spans="1:9" ht="14.25">
      <c r="A10" s="8">
        <v>2014</v>
      </c>
      <c r="B10" s="9">
        <v>40899962</v>
      </c>
      <c r="C10" s="9">
        <v>1842060599</v>
      </c>
      <c r="D10" s="59">
        <v>45.03819829954854</v>
      </c>
      <c r="I10" s="3"/>
    </row>
    <row r="11" spans="1:9" ht="14.25">
      <c r="A11" s="5">
        <v>2015</v>
      </c>
      <c r="B11" s="6">
        <v>30014996</v>
      </c>
      <c r="C11" s="6">
        <v>1152352856</v>
      </c>
      <c r="D11" s="58">
        <v>38.39257070032593</v>
      </c>
      <c r="I11" s="3"/>
    </row>
    <row r="12" spans="1:10" ht="14.25">
      <c r="A12" s="8">
        <v>2016</v>
      </c>
      <c r="B12" s="9">
        <v>40524996</v>
      </c>
      <c r="C12" s="9">
        <v>1821115262</v>
      </c>
      <c r="D12" s="59">
        <v>44.93807382485615</v>
      </c>
      <c r="I12" s="3"/>
      <c r="J12" s="3"/>
    </row>
    <row r="13" spans="1:9" ht="14.25">
      <c r="A13" s="5">
        <v>2017</v>
      </c>
      <c r="B13" s="6">
        <v>66877073</v>
      </c>
      <c r="C13" s="6">
        <v>2030203387</v>
      </c>
      <c r="D13" s="58">
        <v>30.3572404701384</v>
      </c>
      <c r="I13" s="3"/>
    </row>
    <row r="14" spans="1:10" ht="14.25">
      <c r="A14" s="8">
        <v>2018</v>
      </c>
      <c r="B14" s="9">
        <v>70626538</v>
      </c>
      <c r="C14" s="9">
        <v>2310960034</v>
      </c>
      <c r="D14" s="59">
        <v>32.7208454419782</v>
      </c>
      <c r="I14" s="3"/>
      <c r="J14" s="3"/>
    </row>
    <row r="15" spans="1:10" ht="14.25">
      <c r="A15" s="30">
        <v>2019</v>
      </c>
      <c r="B15" s="26">
        <v>100394544</v>
      </c>
      <c r="C15" s="26">
        <v>4026952051</v>
      </c>
      <c r="D15" s="60">
        <v>40.111263924860296</v>
      </c>
      <c r="I15" s="3"/>
      <c r="J15" s="3"/>
    </row>
    <row r="16" spans="1:10" ht="14.25">
      <c r="A16" s="38"/>
      <c r="B16" s="39"/>
      <c r="C16" s="39"/>
      <c r="D16" s="40"/>
      <c r="I16" s="3"/>
      <c r="J16" s="3"/>
    </row>
    <row r="17" spans="1:4" ht="15">
      <c r="A17" s="19" t="s">
        <v>45</v>
      </c>
      <c r="B17" s="1"/>
      <c r="C17" s="22"/>
      <c r="D17" s="21"/>
    </row>
    <row r="18" spans="1:4" ht="14.25">
      <c r="A18" s="4" t="s">
        <v>0</v>
      </c>
      <c r="B18" s="4" t="s">
        <v>1</v>
      </c>
      <c r="C18" s="4" t="s">
        <v>23</v>
      </c>
      <c r="D18" s="4" t="s">
        <v>21</v>
      </c>
    </row>
    <row r="19" spans="1:4" ht="14.25">
      <c r="A19" s="11">
        <v>2012</v>
      </c>
      <c r="B19" s="12">
        <v>479539000</v>
      </c>
      <c r="C19" s="12">
        <v>63523718771</v>
      </c>
      <c r="D19" s="33">
        <v>132.4683055413637</v>
      </c>
    </row>
    <row r="20" spans="1:4" ht="14.25">
      <c r="A20" s="5">
        <v>2013</v>
      </c>
      <c r="B20" s="6">
        <v>356209000</v>
      </c>
      <c r="C20" s="6">
        <v>38202699090</v>
      </c>
      <c r="D20" s="34">
        <v>107.24798949493135</v>
      </c>
    </row>
    <row r="21" spans="1:4" ht="14.25">
      <c r="A21" s="8">
        <v>2014</v>
      </c>
      <c r="B21" s="9">
        <v>257881000</v>
      </c>
      <c r="C21" s="9">
        <v>26412374404.000004</v>
      </c>
      <c r="D21" s="35">
        <v>102.42078479608813</v>
      </c>
    </row>
    <row r="22" spans="1:6" ht="14.25">
      <c r="A22" s="5">
        <v>2015</v>
      </c>
      <c r="B22" s="6">
        <v>173334000</v>
      </c>
      <c r="C22" s="6">
        <v>19002283404</v>
      </c>
      <c r="D22" s="34">
        <v>109.62813645332133</v>
      </c>
      <c r="F22" s="18"/>
    </row>
    <row r="23" spans="1:4" ht="14.25">
      <c r="A23" s="8">
        <v>2016</v>
      </c>
      <c r="B23" s="9">
        <v>191980000</v>
      </c>
      <c r="C23" s="9">
        <v>21198873080</v>
      </c>
      <c r="D23" s="35">
        <v>110.42229961454318</v>
      </c>
    </row>
    <row r="24" spans="1:4" ht="14.25">
      <c r="A24" s="5">
        <v>2017</v>
      </c>
      <c r="B24" s="6">
        <v>380656000</v>
      </c>
      <c r="C24" s="6">
        <v>22526933653</v>
      </c>
      <c r="D24" s="34">
        <v>59.17924228962633</v>
      </c>
    </row>
    <row r="25" spans="1:4" ht="14.25">
      <c r="A25" s="8">
        <v>2018</v>
      </c>
      <c r="B25" s="9">
        <v>323510000</v>
      </c>
      <c r="C25" s="9">
        <v>19290292945</v>
      </c>
      <c r="D25" s="35">
        <v>59.62811951717103</v>
      </c>
    </row>
    <row r="26" spans="1:4" ht="14.25">
      <c r="A26" s="30">
        <v>2019</v>
      </c>
      <c r="B26" s="26">
        <v>414541000</v>
      </c>
      <c r="C26" s="26">
        <v>25172797140</v>
      </c>
      <c r="D26" s="36">
        <v>60.724505272096124</v>
      </c>
    </row>
    <row r="27" spans="1:4" ht="14.25">
      <c r="A27" s="17"/>
      <c r="B27" s="32"/>
      <c r="C27" s="32"/>
      <c r="D27" s="37"/>
    </row>
    <row r="28" ht="14.25">
      <c r="A28" s="2" t="s">
        <v>28</v>
      </c>
    </row>
    <row r="30" spans="1:3" ht="15" thickBot="1">
      <c r="A30" s="15"/>
      <c r="B30" s="15"/>
      <c r="C30" s="15"/>
    </row>
    <row r="31" ht="15">
      <c r="A31" s="19" t="s">
        <v>26</v>
      </c>
    </row>
    <row r="32" spans="1:3" ht="14.25">
      <c r="A32" s="4" t="s">
        <v>0</v>
      </c>
      <c r="B32" s="4" t="s">
        <v>20</v>
      </c>
      <c r="C32" s="4" t="s">
        <v>22</v>
      </c>
    </row>
    <row r="33" spans="1:3" ht="14.25">
      <c r="A33" s="11">
        <v>2012</v>
      </c>
      <c r="B33" s="57">
        <v>48.381848631902784</v>
      </c>
      <c r="C33" s="57">
        <f aca="true" t="shared" si="0" ref="C33:C39">+D19</f>
        <v>132.4683055413637</v>
      </c>
    </row>
    <row r="34" spans="1:3" ht="14.25">
      <c r="A34" s="5">
        <v>2013</v>
      </c>
      <c r="B34" s="58">
        <v>44.15727763532676</v>
      </c>
      <c r="C34" s="58">
        <f t="shared" si="0"/>
        <v>107.24798949493135</v>
      </c>
    </row>
    <row r="35" spans="1:3" ht="14.25">
      <c r="A35" s="8">
        <v>2014</v>
      </c>
      <c r="B35" s="59">
        <v>45.03819829954854</v>
      </c>
      <c r="C35" s="59">
        <f t="shared" si="0"/>
        <v>102.42078479608813</v>
      </c>
    </row>
    <row r="36" spans="1:3" ht="14.25">
      <c r="A36" s="5">
        <v>2015</v>
      </c>
      <c r="B36" s="58">
        <v>38.39257070032593</v>
      </c>
      <c r="C36" s="58">
        <f t="shared" si="0"/>
        <v>109.62813645332133</v>
      </c>
    </row>
    <row r="37" spans="1:3" ht="14.25">
      <c r="A37" s="8">
        <v>2016</v>
      </c>
      <c r="B37" s="59">
        <v>44.93807382485615</v>
      </c>
      <c r="C37" s="59">
        <f t="shared" si="0"/>
        <v>110.42229961454318</v>
      </c>
    </row>
    <row r="38" spans="1:3" ht="14.25">
      <c r="A38" s="5">
        <v>2017</v>
      </c>
      <c r="B38" s="58">
        <v>30.3572404701384</v>
      </c>
      <c r="C38" s="58">
        <f t="shared" si="0"/>
        <v>59.17924228962633</v>
      </c>
    </row>
    <row r="39" spans="1:3" ht="14.25">
      <c r="A39" s="8">
        <v>2018</v>
      </c>
      <c r="B39" s="59">
        <v>32.7208454419782</v>
      </c>
      <c r="C39" s="59">
        <f t="shared" si="0"/>
        <v>59.62811951717103</v>
      </c>
    </row>
    <row r="40" spans="1:3" ht="14.25">
      <c r="A40" s="30">
        <v>2019</v>
      </c>
      <c r="B40" s="60">
        <v>40.111263924860296</v>
      </c>
      <c r="C40" s="60">
        <v>60.724505272096124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4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4" width="18.75390625" style="2" customWidth="1"/>
    <col min="5" max="5" width="9.00390625" style="2" customWidth="1"/>
    <col min="6" max="6" width="12.375" style="2" bestFit="1" customWidth="1"/>
    <col min="7" max="7" width="14.50390625" style="2" bestFit="1" customWidth="1"/>
    <col min="8" max="16384" width="9.00390625" style="2" customWidth="1"/>
  </cols>
  <sheetData>
    <row r="1" ht="14.25">
      <c r="A1" s="2" t="s">
        <v>29</v>
      </c>
    </row>
    <row r="2" ht="14.25">
      <c r="A2" s="2" t="s">
        <v>49</v>
      </c>
    </row>
    <row r="3" ht="14.25">
      <c r="A3" s="2" t="s">
        <v>19</v>
      </c>
    </row>
    <row r="6" spans="1:4" ht="15">
      <c r="A6" s="19" t="s">
        <v>46</v>
      </c>
      <c r="B6" s="1"/>
      <c r="C6" s="22"/>
      <c r="D6" s="21"/>
    </row>
    <row r="7" spans="1:4" ht="14.25">
      <c r="A7" s="4" t="s">
        <v>0</v>
      </c>
      <c r="B7" s="4" t="s">
        <v>1</v>
      </c>
      <c r="C7" s="4" t="s">
        <v>2</v>
      </c>
      <c r="D7" s="4" t="s">
        <v>8</v>
      </c>
    </row>
    <row r="8" spans="1:4" ht="14.25">
      <c r="A8" s="11">
        <v>2012</v>
      </c>
      <c r="B8" s="12">
        <v>51341674</v>
      </c>
      <c r="C8" s="12">
        <v>2596657186</v>
      </c>
      <c r="D8" s="57">
        <v>50.57601327919304</v>
      </c>
    </row>
    <row r="9" spans="1:4" ht="14.25">
      <c r="A9" s="5">
        <v>2013</v>
      </c>
      <c r="B9" s="6">
        <v>45495156</v>
      </c>
      <c r="C9" s="6">
        <v>2074648304</v>
      </c>
      <c r="D9" s="58">
        <v>45.60152083004177</v>
      </c>
    </row>
    <row r="10" spans="1:4" ht="14.25">
      <c r="A10" s="8">
        <v>2014</v>
      </c>
      <c r="B10" s="9">
        <v>32373268</v>
      </c>
      <c r="C10" s="9">
        <v>1509462940</v>
      </c>
      <c r="D10" s="59">
        <v>46.62683236057602</v>
      </c>
    </row>
    <row r="11" spans="1:4" ht="14.25">
      <c r="A11" s="5">
        <v>2015</v>
      </c>
      <c r="B11" s="6">
        <v>22379566</v>
      </c>
      <c r="C11" s="6">
        <v>877401960</v>
      </c>
      <c r="D11" s="58">
        <v>39.20549486973965</v>
      </c>
    </row>
    <row r="12" spans="1:4" ht="14.25">
      <c r="A12" s="8">
        <v>2016</v>
      </c>
      <c r="B12" s="9">
        <v>32689151</v>
      </c>
      <c r="C12" s="9">
        <v>1509881379</v>
      </c>
      <c r="D12" s="59">
        <v>46.189066794668356</v>
      </c>
    </row>
    <row r="13" spans="1:4" ht="14.25">
      <c r="A13" s="5">
        <v>2017</v>
      </c>
      <c r="B13" s="6">
        <v>51239754</v>
      </c>
      <c r="C13" s="6">
        <v>1592948777</v>
      </c>
      <c r="D13" s="58">
        <v>31.08814255821759</v>
      </c>
    </row>
    <row r="14" spans="1:10" ht="14.25">
      <c r="A14" s="8">
        <v>2018</v>
      </c>
      <c r="B14" s="9">
        <v>61740741</v>
      </c>
      <c r="C14" s="9">
        <v>2048703102</v>
      </c>
      <c r="D14" s="59">
        <v>33.18235364230566</v>
      </c>
      <c r="I14" s="3"/>
      <c r="J14" s="3"/>
    </row>
    <row r="15" spans="1:10" ht="14.25">
      <c r="A15" s="30">
        <v>2019</v>
      </c>
      <c r="B15" s="26">
        <v>79634008</v>
      </c>
      <c r="C15" s="26">
        <v>3226848713</v>
      </c>
      <c r="D15" s="60">
        <v>40.52098838224995</v>
      </c>
      <c r="I15" s="3"/>
      <c r="J15" s="3"/>
    </row>
    <row r="16" spans="4:7" ht="14.25">
      <c r="D16" s="61"/>
      <c r="F16" s="3"/>
      <c r="G16" s="3"/>
    </row>
    <row r="17" spans="1:4" ht="15">
      <c r="A17" s="19" t="s">
        <v>47</v>
      </c>
      <c r="B17" s="1"/>
      <c r="C17" s="22"/>
      <c r="D17" s="62"/>
    </row>
    <row r="18" spans="1:4" ht="14.25">
      <c r="A18" s="4" t="s">
        <v>0</v>
      </c>
      <c r="B18" s="4" t="s">
        <v>1</v>
      </c>
      <c r="C18" s="4" t="s">
        <v>23</v>
      </c>
      <c r="D18" s="63" t="s">
        <v>21</v>
      </c>
    </row>
    <row r="19" spans="1:4" ht="14.25">
      <c r="A19" s="11">
        <v>2012</v>
      </c>
      <c r="B19" s="12">
        <v>477809000</v>
      </c>
      <c r="C19" s="12">
        <v>63410505037</v>
      </c>
      <c r="D19" s="57">
        <v>132.71098919651996</v>
      </c>
    </row>
    <row r="20" spans="1:4" ht="14.25">
      <c r="A20" s="5">
        <v>2013</v>
      </c>
      <c r="B20" s="6">
        <v>355750000</v>
      </c>
      <c r="C20" s="6">
        <v>38180785930</v>
      </c>
      <c r="D20" s="58">
        <v>107.32476719606466</v>
      </c>
    </row>
    <row r="21" spans="1:4" ht="14.25">
      <c r="A21" s="8">
        <v>2014</v>
      </c>
      <c r="B21" s="9">
        <v>257001000</v>
      </c>
      <c r="C21" s="9">
        <v>26369041750.000004</v>
      </c>
      <c r="D21" s="59">
        <v>102.60287605884804</v>
      </c>
    </row>
    <row r="22" spans="1:4" ht="14.25">
      <c r="A22" s="5">
        <v>2015</v>
      </c>
      <c r="B22" s="6">
        <v>173233000</v>
      </c>
      <c r="C22" s="6">
        <v>18997307836</v>
      </c>
      <c r="D22" s="58">
        <v>109.66333109742371</v>
      </c>
    </row>
    <row r="23" spans="1:4" ht="14.25">
      <c r="A23" s="8">
        <v>2016</v>
      </c>
      <c r="B23" s="9">
        <v>191977000</v>
      </c>
      <c r="C23" s="9">
        <v>21198772497</v>
      </c>
      <c r="D23" s="59">
        <v>110.42350123712737</v>
      </c>
    </row>
    <row r="24" spans="1:4" ht="14.25">
      <c r="A24" s="5">
        <v>2017</v>
      </c>
      <c r="B24" s="6">
        <v>366700000</v>
      </c>
      <c r="C24" s="6">
        <v>22052685004</v>
      </c>
      <c r="D24" s="58">
        <v>60.1382192637033</v>
      </c>
    </row>
    <row r="25" spans="1:4" ht="14.25">
      <c r="A25" s="8">
        <v>2018</v>
      </c>
      <c r="B25" s="9">
        <v>321159000</v>
      </c>
      <c r="C25" s="9">
        <v>19195720096</v>
      </c>
      <c r="D25" s="59">
        <v>59.770145304973546</v>
      </c>
    </row>
    <row r="26" spans="1:7" ht="14.25">
      <c r="A26" s="30">
        <v>2019</v>
      </c>
      <c r="B26" s="26">
        <v>391674000</v>
      </c>
      <c r="C26" s="26">
        <v>23843495685</v>
      </c>
      <c r="D26" s="60">
        <v>60.87587045604253</v>
      </c>
      <c r="F26" s="3"/>
      <c r="G26" s="3"/>
    </row>
    <row r="27" spans="1:7" ht="14.25">
      <c r="A27" s="38"/>
      <c r="B27" s="39"/>
      <c r="C27" s="39"/>
      <c r="D27" s="40"/>
      <c r="F27" s="3"/>
      <c r="G27" s="3"/>
    </row>
    <row r="28" ht="14.25">
      <c r="A28" s="2" t="s">
        <v>28</v>
      </c>
    </row>
    <row r="30" spans="1:3" ht="15" thickBot="1">
      <c r="A30" s="15"/>
      <c r="B30" s="15"/>
      <c r="C30" s="15"/>
    </row>
    <row r="31" ht="15">
      <c r="A31" s="19" t="s">
        <v>25</v>
      </c>
    </row>
    <row r="32" spans="1:3" ht="14.25">
      <c r="A32" s="4" t="s">
        <v>0</v>
      </c>
      <c r="B32" s="4" t="s">
        <v>20</v>
      </c>
      <c r="C32" s="4" t="s">
        <v>22</v>
      </c>
    </row>
    <row r="33" spans="1:3" ht="14.25">
      <c r="A33" s="11">
        <v>2012</v>
      </c>
      <c r="B33" s="57">
        <v>50.57601327919304</v>
      </c>
      <c r="C33" s="57">
        <f aca="true" t="shared" si="0" ref="C33:C39">+D19</f>
        <v>132.71098919651996</v>
      </c>
    </row>
    <row r="34" spans="1:3" ht="14.25">
      <c r="A34" s="5">
        <v>2013</v>
      </c>
      <c r="B34" s="58">
        <v>45.60152083004177</v>
      </c>
      <c r="C34" s="58">
        <f t="shared" si="0"/>
        <v>107.32476719606466</v>
      </c>
    </row>
    <row r="35" spans="1:3" ht="14.25">
      <c r="A35" s="8">
        <v>2014</v>
      </c>
      <c r="B35" s="59">
        <v>46.62683236057602</v>
      </c>
      <c r="C35" s="59">
        <f t="shared" si="0"/>
        <v>102.60287605884804</v>
      </c>
    </row>
    <row r="36" spans="1:3" ht="14.25">
      <c r="A36" s="5">
        <v>2015</v>
      </c>
      <c r="B36" s="58">
        <v>39.20549486973965</v>
      </c>
      <c r="C36" s="58">
        <f t="shared" si="0"/>
        <v>109.66333109742371</v>
      </c>
    </row>
    <row r="37" spans="1:3" ht="14.25">
      <c r="A37" s="8">
        <v>2016</v>
      </c>
      <c r="B37" s="59">
        <v>46.189066794668356</v>
      </c>
      <c r="C37" s="59">
        <f t="shared" si="0"/>
        <v>110.42350123712737</v>
      </c>
    </row>
    <row r="38" spans="1:3" ht="14.25">
      <c r="A38" s="5">
        <v>2017</v>
      </c>
      <c r="B38" s="58">
        <v>31.08814255821759</v>
      </c>
      <c r="C38" s="58">
        <f t="shared" si="0"/>
        <v>60.1382192637033</v>
      </c>
    </row>
    <row r="39" spans="1:3" ht="14.25">
      <c r="A39" s="8">
        <v>2018</v>
      </c>
      <c r="B39" s="59">
        <v>33.18235364230566</v>
      </c>
      <c r="C39" s="59">
        <f t="shared" si="0"/>
        <v>59.770145304973546</v>
      </c>
    </row>
    <row r="40" spans="1:3" ht="14.25">
      <c r="A40" s="30">
        <v>2019</v>
      </c>
      <c r="B40" s="60">
        <v>40.5005278957968</v>
      </c>
      <c r="C40" s="60">
        <v>60.87587045604253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4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4" width="18.75390625" style="2" customWidth="1"/>
    <col min="5" max="8" width="9.00390625" style="2" customWidth="1"/>
    <col min="9" max="9" width="9.875" style="2" bestFit="1" customWidth="1"/>
    <col min="10" max="10" width="10.50390625" style="2" bestFit="1" customWidth="1"/>
    <col min="11" max="16384" width="9.00390625" style="2" customWidth="1"/>
  </cols>
  <sheetData>
    <row r="1" ht="14.25">
      <c r="A1" s="2" t="s">
        <v>29</v>
      </c>
    </row>
    <row r="2" ht="14.25">
      <c r="A2" s="2" t="s">
        <v>50</v>
      </c>
    </row>
    <row r="3" ht="14.25">
      <c r="A3" s="2" t="s">
        <v>19</v>
      </c>
    </row>
    <row r="6" spans="1:4" ht="15">
      <c r="A6" s="19" t="s">
        <v>51</v>
      </c>
      <c r="B6" s="1"/>
      <c r="C6" s="22"/>
      <c r="D6" s="21"/>
    </row>
    <row r="7" spans="1:4" ht="14.25">
      <c r="A7" s="4" t="s">
        <v>0</v>
      </c>
      <c r="B7" s="4" t="s">
        <v>1</v>
      </c>
      <c r="C7" s="4" t="s">
        <v>2</v>
      </c>
      <c r="D7" s="4" t="s">
        <v>8</v>
      </c>
    </row>
    <row r="8" spans="1:4" ht="14.25">
      <c r="A8" s="11">
        <v>2012</v>
      </c>
      <c r="B8" s="12">
        <v>16914294</v>
      </c>
      <c r="C8" s="12">
        <v>705692726</v>
      </c>
      <c r="D8" s="57">
        <v>41.7216778897186</v>
      </c>
    </row>
    <row r="9" spans="1:4" ht="14.25">
      <c r="A9" s="5">
        <v>2013</v>
      </c>
      <c r="B9" s="6">
        <v>13720129</v>
      </c>
      <c r="C9" s="6">
        <v>540137476</v>
      </c>
      <c r="D9" s="58">
        <v>39.36825054633233</v>
      </c>
    </row>
    <row r="10" spans="1:4" ht="14.25">
      <c r="A10" s="8">
        <v>2014</v>
      </c>
      <c r="B10" s="9">
        <v>8526694</v>
      </c>
      <c r="C10" s="9">
        <v>332597659</v>
      </c>
      <c r="D10" s="59">
        <v>39.006637156206146</v>
      </c>
    </row>
    <row r="11" spans="1:4" ht="14.25">
      <c r="A11" s="5">
        <v>2015</v>
      </c>
      <c r="B11" s="6">
        <v>7635430</v>
      </c>
      <c r="C11" s="6">
        <v>274950896</v>
      </c>
      <c r="D11" s="58">
        <v>36.00987711235648</v>
      </c>
    </row>
    <row r="12" spans="1:10" ht="14.25">
      <c r="A12" s="8">
        <v>2016</v>
      </c>
      <c r="B12" s="9">
        <v>7835845</v>
      </c>
      <c r="C12" s="9">
        <v>311233883</v>
      </c>
      <c r="D12" s="59">
        <v>39.7192495512609</v>
      </c>
      <c r="J12" s="3"/>
    </row>
    <row r="13" spans="1:10" ht="14.25">
      <c r="A13" s="5">
        <v>2017</v>
      </c>
      <c r="B13" s="6">
        <v>15637319</v>
      </c>
      <c r="C13" s="6">
        <v>437254610</v>
      </c>
      <c r="D13" s="58">
        <v>27.96224915536992</v>
      </c>
      <c r="I13" s="3"/>
      <c r="J13" s="3"/>
    </row>
    <row r="14" spans="1:11" ht="14.25">
      <c r="A14" s="8">
        <v>2018</v>
      </c>
      <c r="B14" s="9">
        <v>8885797</v>
      </c>
      <c r="C14" s="9">
        <v>262256932</v>
      </c>
      <c r="D14" s="59">
        <v>29.51417098545015</v>
      </c>
      <c r="I14" s="3"/>
      <c r="J14" s="3"/>
      <c r="K14" s="27"/>
    </row>
    <row r="15" spans="1:4" ht="14.25">
      <c r="A15" s="30">
        <v>2019</v>
      </c>
      <c r="B15" s="26">
        <v>20760536</v>
      </c>
      <c r="C15" s="26">
        <v>800103338</v>
      </c>
      <c r="D15" s="60">
        <v>38.53962816759644</v>
      </c>
    </row>
    <row r="16" spans="1:4" ht="14.25">
      <c r="A16" s="38"/>
      <c r="B16" s="39"/>
      <c r="C16" s="39"/>
      <c r="D16" s="64"/>
    </row>
    <row r="17" spans="1:4" ht="15">
      <c r="A17" s="19" t="s">
        <v>52</v>
      </c>
      <c r="B17" s="1"/>
      <c r="C17" s="22"/>
      <c r="D17" s="62"/>
    </row>
    <row r="18" spans="1:4" ht="14.25">
      <c r="A18" s="4" t="s">
        <v>0</v>
      </c>
      <c r="B18" s="4" t="s">
        <v>1</v>
      </c>
      <c r="C18" s="4" t="s">
        <v>23</v>
      </c>
      <c r="D18" s="63" t="s">
        <v>21</v>
      </c>
    </row>
    <row r="19" spans="1:4" ht="14.25">
      <c r="A19" s="11">
        <v>2012</v>
      </c>
      <c r="B19" s="12">
        <v>1730000</v>
      </c>
      <c r="C19" s="12">
        <v>113213734</v>
      </c>
      <c r="D19" s="57">
        <v>65.4414647398844</v>
      </c>
    </row>
    <row r="20" spans="1:4" ht="14.25">
      <c r="A20" s="5">
        <v>2013</v>
      </c>
      <c r="B20" s="6">
        <v>459000</v>
      </c>
      <c r="C20" s="6">
        <v>21913160</v>
      </c>
      <c r="D20" s="58">
        <v>47.741089324618734</v>
      </c>
    </row>
    <row r="21" spans="1:4" ht="14.25">
      <c r="A21" s="8">
        <v>2014</v>
      </c>
      <c r="B21" s="9">
        <v>880000</v>
      </c>
      <c r="C21" s="9">
        <v>43332654</v>
      </c>
      <c r="D21" s="59">
        <v>49.24165227272727</v>
      </c>
    </row>
    <row r="22" spans="1:4" ht="14.25">
      <c r="A22" s="5">
        <v>2015</v>
      </c>
      <c r="B22" s="6">
        <v>101000</v>
      </c>
      <c r="C22" s="6">
        <v>4975568</v>
      </c>
      <c r="D22" s="58">
        <v>49.263049504950494</v>
      </c>
    </row>
    <row r="23" spans="1:4" ht="14.25">
      <c r="A23" s="8">
        <v>2016</v>
      </c>
      <c r="B23" s="9">
        <v>3000</v>
      </c>
      <c r="C23" s="9">
        <v>100583</v>
      </c>
      <c r="D23" s="59">
        <v>33.52766666666667</v>
      </c>
    </row>
    <row r="24" spans="1:4" ht="14.25">
      <c r="A24" s="5">
        <v>2017</v>
      </c>
      <c r="B24" s="6">
        <v>13956000</v>
      </c>
      <c r="C24" s="6">
        <v>474248649</v>
      </c>
      <c r="D24" s="58">
        <v>33.98170313843508</v>
      </c>
    </row>
    <row r="25" spans="1:4" ht="14.25">
      <c r="A25" s="8">
        <v>2018</v>
      </c>
      <c r="B25" s="9">
        <v>2351000</v>
      </c>
      <c r="C25" s="9">
        <v>94572849</v>
      </c>
      <c r="D25" s="59">
        <v>40.22664780944279</v>
      </c>
    </row>
    <row r="26" spans="1:4" ht="14.25">
      <c r="A26" s="30">
        <v>2019</v>
      </c>
      <c r="B26" s="26">
        <v>22867000</v>
      </c>
      <c r="C26" s="26">
        <v>1329301455</v>
      </c>
      <c r="D26" s="60">
        <v>58.131869287619715</v>
      </c>
    </row>
    <row r="27" spans="1:4" ht="14.25">
      <c r="A27" s="38"/>
      <c r="B27" s="39"/>
      <c r="C27" s="39"/>
      <c r="D27" s="40"/>
    </row>
    <row r="28" ht="14.25">
      <c r="A28" s="2" t="s">
        <v>28</v>
      </c>
    </row>
    <row r="30" spans="1:3" ht="15" thickBot="1">
      <c r="A30" s="15"/>
      <c r="B30" s="15"/>
      <c r="C30" s="15"/>
    </row>
    <row r="31" ht="15">
      <c r="A31" s="19" t="s">
        <v>24</v>
      </c>
    </row>
    <row r="32" spans="1:3" ht="14.25">
      <c r="A32" s="4" t="s">
        <v>0</v>
      </c>
      <c r="B32" s="4" t="s">
        <v>20</v>
      </c>
      <c r="C32" s="4" t="s">
        <v>22</v>
      </c>
    </row>
    <row r="33" spans="1:3" ht="14.25">
      <c r="A33" s="11">
        <v>2012</v>
      </c>
      <c r="B33" s="57">
        <v>41.7216778897186</v>
      </c>
      <c r="C33" s="57">
        <f aca="true" t="shared" si="0" ref="C33:C39">+D19</f>
        <v>65.4414647398844</v>
      </c>
    </row>
    <row r="34" spans="1:3" ht="14.25">
      <c r="A34" s="5">
        <v>2013</v>
      </c>
      <c r="B34" s="58">
        <v>39.36825054633233</v>
      </c>
      <c r="C34" s="58">
        <f t="shared" si="0"/>
        <v>47.741089324618734</v>
      </c>
    </row>
    <row r="35" spans="1:3" ht="14.25">
      <c r="A35" s="8">
        <v>2014</v>
      </c>
      <c r="B35" s="59">
        <v>39.006637156206146</v>
      </c>
      <c r="C35" s="59">
        <f t="shared" si="0"/>
        <v>49.24165227272727</v>
      </c>
    </row>
    <row r="36" spans="1:3" ht="14.25">
      <c r="A36" s="5">
        <v>2015</v>
      </c>
      <c r="B36" s="58">
        <v>36.00987711235648</v>
      </c>
      <c r="C36" s="58">
        <f t="shared" si="0"/>
        <v>49.263049504950494</v>
      </c>
    </row>
    <row r="37" spans="1:3" ht="14.25">
      <c r="A37" s="8">
        <v>2016</v>
      </c>
      <c r="B37" s="59">
        <v>39.7192495512609</v>
      </c>
      <c r="C37" s="59">
        <f t="shared" si="0"/>
        <v>33.52766666666667</v>
      </c>
    </row>
    <row r="38" spans="1:3" ht="14.25">
      <c r="A38" s="5">
        <v>2017</v>
      </c>
      <c r="B38" s="58">
        <v>27.96224915536992</v>
      </c>
      <c r="C38" s="58">
        <f t="shared" si="0"/>
        <v>33.98170313843508</v>
      </c>
    </row>
    <row r="39" spans="1:3" ht="14.25">
      <c r="A39" s="8">
        <v>2018</v>
      </c>
      <c r="B39" s="59">
        <v>29.51417098545015</v>
      </c>
      <c r="C39" s="59">
        <f t="shared" si="0"/>
        <v>40.22664780944279</v>
      </c>
    </row>
    <row r="40" spans="1:3" ht="14.25">
      <c r="A40" s="30">
        <v>2019</v>
      </c>
      <c r="B40" s="60">
        <v>38.53962816759644</v>
      </c>
      <c r="C40" s="60">
        <v>58.131869287619715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2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4" width="18.75390625" style="2" customWidth="1"/>
    <col min="5" max="5" width="9.00390625" style="2" customWidth="1"/>
    <col min="6" max="9" width="18.75390625" style="2" customWidth="1"/>
    <col min="10" max="16384" width="9.00390625" style="2" customWidth="1"/>
  </cols>
  <sheetData>
    <row r="1" ht="14.25">
      <c r="A1" s="2" t="s">
        <v>29</v>
      </c>
    </row>
    <row r="2" ht="14.25">
      <c r="A2" s="2" t="s">
        <v>61</v>
      </c>
    </row>
    <row r="3" ht="14.25">
      <c r="A3" s="2" t="s">
        <v>6</v>
      </c>
    </row>
    <row r="4" spans="1:9" ht="14.25">
      <c r="A4" s="24"/>
      <c r="B4" s="24"/>
      <c r="C4" s="24"/>
      <c r="D4" s="24"/>
      <c r="E4" s="24"/>
      <c r="F4" s="24"/>
      <c r="G4" s="24"/>
      <c r="H4" s="24"/>
      <c r="I4" s="24"/>
    </row>
    <row r="5" spans="1:6" ht="14.25">
      <c r="A5" s="2" t="s">
        <v>5</v>
      </c>
      <c r="F5" s="2" t="s">
        <v>4</v>
      </c>
    </row>
    <row r="6" spans="1:6" ht="15">
      <c r="A6" s="19" t="s">
        <v>30</v>
      </c>
      <c r="F6" s="19" t="s">
        <v>31</v>
      </c>
    </row>
    <row r="7" spans="1:9" ht="14.25">
      <c r="A7" s="4" t="s">
        <v>0</v>
      </c>
      <c r="B7" s="4" t="s">
        <v>1</v>
      </c>
      <c r="C7" s="4" t="s">
        <v>2</v>
      </c>
      <c r="D7" s="4" t="s">
        <v>3</v>
      </c>
      <c r="F7" s="4" t="s">
        <v>0</v>
      </c>
      <c r="G7" s="4" t="s">
        <v>1</v>
      </c>
      <c r="H7" s="4" t="s">
        <v>7</v>
      </c>
      <c r="I7" s="29" t="s">
        <v>64</v>
      </c>
    </row>
    <row r="8" spans="1:9" ht="14.25">
      <c r="A8" s="41">
        <v>2012</v>
      </c>
      <c r="B8" s="42">
        <v>29226347</v>
      </c>
      <c r="C8" s="43">
        <v>4620191845</v>
      </c>
      <c r="D8" s="70">
        <f aca="true" t="shared" si="0" ref="D8:D15">C8/B8</f>
        <v>158.08311059196006</v>
      </c>
      <c r="F8" s="41">
        <v>2012</v>
      </c>
      <c r="G8" s="42">
        <v>191826922</v>
      </c>
      <c r="H8" s="43">
        <v>1477295213</v>
      </c>
      <c r="I8" s="70">
        <f>H8/G8</f>
        <v>7.701188121029227</v>
      </c>
    </row>
    <row r="9" spans="1:9" ht="14.25">
      <c r="A9" s="17">
        <v>2013</v>
      </c>
      <c r="B9" s="32">
        <v>31736515</v>
      </c>
      <c r="C9" s="44">
        <v>4793708719</v>
      </c>
      <c r="D9" s="45">
        <f t="shared" si="0"/>
        <v>151.04710517207073</v>
      </c>
      <c r="F9" s="17">
        <v>2013</v>
      </c>
      <c r="G9" s="32">
        <v>178964676</v>
      </c>
      <c r="H9" s="44">
        <v>1254574239</v>
      </c>
      <c r="I9" s="45">
        <f aca="true" t="shared" si="1" ref="I9:I14">H9/G9</f>
        <v>7.01017802529925</v>
      </c>
    </row>
    <row r="10" spans="1:9" ht="14.25">
      <c r="A10" s="46">
        <v>2014</v>
      </c>
      <c r="B10" s="47">
        <v>18606413</v>
      </c>
      <c r="C10" s="48">
        <v>2534699623</v>
      </c>
      <c r="D10" s="71">
        <f t="shared" si="0"/>
        <v>136.2272041902972</v>
      </c>
      <c r="F10" s="46">
        <v>2014</v>
      </c>
      <c r="G10" s="47">
        <v>113215848</v>
      </c>
      <c r="H10" s="48">
        <v>767488273</v>
      </c>
      <c r="I10" s="71">
        <f t="shared" si="1"/>
        <v>6.778982682707107</v>
      </c>
    </row>
    <row r="11" spans="1:9" ht="14.25">
      <c r="A11" s="17">
        <v>2015</v>
      </c>
      <c r="B11" s="32">
        <v>14073653</v>
      </c>
      <c r="C11" s="44">
        <v>1831185334</v>
      </c>
      <c r="D11" s="45">
        <f t="shared" si="0"/>
        <v>130.1144297077667</v>
      </c>
      <c r="F11" s="17">
        <v>2015</v>
      </c>
      <c r="G11" s="32">
        <v>78221741</v>
      </c>
      <c r="H11" s="44">
        <v>630313395</v>
      </c>
      <c r="I11" s="45">
        <f t="shared" si="1"/>
        <v>8.058033315827117</v>
      </c>
    </row>
    <row r="12" spans="1:9" ht="14.25">
      <c r="A12" s="46">
        <v>2016</v>
      </c>
      <c r="B12" s="47">
        <v>6879266</v>
      </c>
      <c r="C12" s="48">
        <v>855347786</v>
      </c>
      <c r="D12" s="71">
        <f t="shared" si="0"/>
        <v>124.3370711352054</v>
      </c>
      <c r="F12" s="46">
        <v>2016</v>
      </c>
      <c r="G12" s="47">
        <v>85052185</v>
      </c>
      <c r="H12" s="48">
        <v>776125221</v>
      </c>
      <c r="I12" s="71">
        <f t="shared" si="1"/>
        <v>9.12528256622684</v>
      </c>
    </row>
    <row r="13" spans="1:9" ht="14.25">
      <c r="A13" s="17">
        <v>2017</v>
      </c>
      <c r="B13" s="32">
        <v>9166646</v>
      </c>
      <c r="C13" s="44">
        <v>884332321</v>
      </c>
      <c r="D13" s="45">
        <f t="shared" si="0"/>
        <v>96.47283433875378</v>
      </c>
      <c r="F13" s="17">
        <v>2017</v>
      </c>
      <c r="G13" s="32">
        <v>113090344</v>
      </c>
      <c r="H13" s="44">
        <v>737337694</v>
      </c>
      <c r="I13" s="45">
        <f t="shared" si="1"/>
        <v>6.519899647665763</v>
      </c>
    </row>
    <row r="14" spans="1:9" ht="14.25">
      <c r="A14" s="46">
        <v>2018</v>
      </c>
      <c r="B14" s="47">
        <v>7474109</v>
      </c>
      <c r="C14" s="48">
        <v>654962670</v>
      </c>
      <c r="D14" s="71">
        <f t="shared" si="0"/>
        <v>87.63086944544159</v>
      </c>
      <c r="F14" s="46">
        <v>2018</v>
      </c>
      <c r="G14" s="47">
        <v>102579904</v>
      </c>
      <c r="H14" s="48">
        <v>620612287</v>
      </c>
      <c r="I14" s="71">
        <f t="shared" si="1"/>
        <v>6.05003770524098</v>
      </c>
    </row>
    <row r="15" spans="1:9" ht="14.25">
      <c r="A15" s="49">
        <v>2019</v>
      </c>
      <c r="B15" s="50">
        <v>16867325</v>
      </c>
      <c r="C15" s="51">
        <v>1627139350</v>
      </c>
      <c r="D15" s="72">
        <f t="shared" si="0"/>
        <v>96.46694718931425</v>
      </c>
      <c r="F15" s="49">
        <v>2019</v>
      </c>
      <c r="G15" s="50">
        <v>159489601</v>
      </c>
      <c r="H15" s="51">
        <v>1003320581</v>
      </c>
      <c r="I15" s="72">
        <f>H15/G15</f>
        <v>6.290821311917384</v>
      </c>
    </row>
    <row r="16" spans="1:4" ht="14.25">
      <c r="A16" s="52"/>
      <c r="B16" s="53"/>
      <c r="C16" s="44"/>
      <c r="D16" s="45"/>
    </row>
    <row r="17" spans="1:3" ht="15" thickBot="1">
      <c r="A17" s="15"/>
      <c r="B17" s="15"/>
      <c r="C17" s="15"/>
    </row>
    <row r="18" ht="15">
      <c r="A18" s="19" t="s">
        <v>40</v>
      </c>
    </row>
    <row r="19" spans="1:8" ht="14.25">
      <c r="A19" s="4" t="s">
        <v>0</v>
      </c>
      <c r="B19" s="4" t="s">
        <v>20</v>
      </c>
      <c r="C19" s="4" t="s">
        <v>22</v>
      </c>
      <c r="G19" s="25"/>
      <c r="H19" s="25"/>
    </row>
    <row r="20" spans="1:8" ht="14.25">
      <c r="A20" s="41">
        <v>2012</v>
      </c>
      <c r="B20" s="65">
        <f aca="true" t="shared" si="2" ref="B20:B25">C8/B8</f>
        <v>158.08311059196006</v>
      </c>
      <c r="C20" s="65">
        <f>Gengi!B7*H8/G8</f>
        <v>165.56784341400734</v>
      </c>
      <c r="E20" s="16"/>
      <c r="G20" s="25"/>
      <c r="H20" s="25"/>
    </row>
    <row r="21" spans="1:8" ht="14.25">
      <c r="A21" s="17">
        <v>2013</v>
      </c>
      <c r="B21" s="66">
        <f t="shared" si="2"/>
        <v>151.04710517207073</v>
      </c>
      <c r="C21" s="66">
        <f>Gengi!B8*H9/G9</f>
        <v>146.02200826698336</v>
      </c>
      <c r="E21" s="16"/>
      <c r="G21" s="25"/>
      <c r="H21" s="25"/>
    </row>
    <row r="22" spans="1:8" ht="14.25">
      <c r="A22" s="46">
        <v>2014</v>
      </c>
      <c r="B22" s="67">
        <f t="shared" si="2"/>
        <v>136.2272041902972</v>
      </c>
      <c r="C22" s="67">
        <f>Gengi!B9*H10/G10</f>
        <v>125.69589690275518</v>
      </c>
      <c r="E22" s="16"/>
      <c r="G22" s="25"/>
      <c r="H22" s="25"/>
    </row>
    <row r="23" spans="1:8" ht="14.25">
      <c r="A23" s="17">
        <v>2015</v>
      </c>
      <c r="B23" s="66">
        <f t="shared" si="2"/>
        <v>130.1144297077667</v>
      </c>
      <c r="C23" s="66">
        <f>Gengi!B10*H11/G11</f>
        <v>131.88583128014244</v>
      </c>
      <c r="E23" s="16"/>
      <c r="G23" s="25"/>
      <c r="H23" s="25"/>
    </row>
    <row r="24" spans="1:8" ht="14.25">
      <c r="A24" s="46">
        <v>2016</v>
      </c>
      <c r="B24" s="67">
        <f t="shared" si="2"/>
        <v>124.3370711352054</v>
      </c>
      <c r="C24" s="67">
        <f>Gengi!B11*H12/G12</f>
        <v>131.12118519411348</v>
      </c>
      <c r="E24" s="16"/>
      <c r="G24" s="25"/>
      <c r="H24" s="25"/>
    </row>
    <row r="25" spans="1:8" ht="14.25">
      <c r="A25" s="17">
        <v>2017</v>
      </c>
      <c r="B25" s="66">
        <f t="shared" si="2"/>
        <v>96.47283433875378</v>
      </c>
      <c r="C25" s="66">
        <f>Gengi!B12*H13/G13</f>
        <v>84.29578254467066</v>
      </c>
      <c r="E25" s="16"/>
      <c r="G25" s="25"/>
      <c r="H25" s="25"/>
    </row>
    <row r="26" spans="1:7" ht="14.25">
      <c r="A26" s="46">
        <v>2018</v>
      </c>
      <c r="B26" s="67">
        <f>C14/B14</f>
        <v>87.63086944544159</v>
      </c>
      <c r="C26" s="67">
        <f>Gengi!B13*H14/G14</f>
        <v>80.50785174364172</v>
      </c>
      <c r="E26" s="16"/>
      <c r="F26" s="25"/>
      <c r="G26" s="25"/>
    </row>
    <row r="27" spans="1:5" ht="14.25">
      <c r="A27" s="49">
        <v>2019</v>
      </c>
      <c r="B27" s="68">
        <f>C15/B15</f>
        <v>96.46694718931425</v>
      </c>
      <c r="C27" s="68">
        <f>Gengi!B14*H15/G15</f>
        <v>87.66259498156874</v>
      </c>
      <c r="E27" s="16"/>
    </row>
    <row r="28" spans="1:5" ht="14.25">
      <c r="A28" s="52"/>
      <c r="B28" s="44"/>
      <c r="C28" s="44"/>
      <c r="E28" s="16"/>
    </row>
    <row r="29" ht="14.25">
      <c r="A29" s="2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6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4" width="18.75390625" style="2" customWidth="1"/>
    <col min="5" max="5" width="9.00390625" style="2" customWidth="1"/>
    <col min="6" max="9" width="18.75390625" style="2" customWidth="1"/>
    <col min="10" max="10" width="10.875" style="2" bestFit="1" customWidth="1"/>
    <col min="11" max="11" width="18.375" style="2" bestFit="1" customWidth="1"/>
    <col min="12" max="13" width="9.00390625" style="2" customWidth="1"/>
    <col min="14" max="14" width="10.875" style="2" bestFit="1" customWidth="1"/>
    <col min="15" max="15" width="18.375" style="2" bestFit="1" customWidth="1"/>
    <col min="16" max="16384" width="9.00390625" style="2" customWidth="1"/>
  </cols>
  <sheetData>
    <row r="1" ht="14.25">
      <c r="A1" s="2" t="s">
        <v>29</v>
      </c>
    </row>
    <row r="2" ht="14.25">
      <c r="A2" s="2" t="s">
        <v>62</v>
      </c>
    </row>
    <row r="3" ht="14.25">
      <c r="A3" s="2" t="s">
        <v>6</v>
      </c>
    </row>
    <row r="5" spans="1:6" ht="14.25">
      <c r="A5" s="2" t="s">
        <v>5</v>
      </c>
      <c r="F5" s="2" t="s">
        <v>4</v>
      </c>
    </row>
    <row r="6" spans="1:7" ht="15">
      <c r="A6" s="19" t="s">
        <v>34</v>
      </c>
      <c r="F6" s="54" t="s">
        <v>32</v>
      </c>
      <c r="G6" s="17"/>
    </row>
    <row r="7" spans="1:9" ht="14.25">
      <c r="A7" s="4" t="s">
        <v>0</v>
      </c>
      <c r="B7" s="4" t="s">
        <v>1</v>
      </c>
      <c r="C7" s="4" t="s">
        <v>2</v>
      </c>
      <c r="D7" s="4" t="s">
        <v>3</v>
      </c>
      <c r="F7" s="4" t="s">
        <v>0</v>
      </c>
      <c r="G7" s="4" t="s">
        <v>1</v>
      </c>
      <c r="H7" s="4" t="s">
        <v>7</v>
      </c>
      <c r="I7" s="29" t="s">
        <v>64</v>
      </c>
    </row>
    <row r="8" spans="1:9" ht="14.25">
      <c r="A8" s="41">
        <v>2012</v>
      </c>
      <c r="B8" s="42">
        <v>878828</v>
      </c>
      <c r="C8" s="43">
        <v>255914913</v>
      </c>
      <c r="D8" s="65">
        <f>C8/B8</f>
        <v>291.20022689308945</v>
      </c>
      <c r="E8" s="17"/>
      <c r="F8" s="41">
        <v>2012</v>
      </c>
      <c r="G8" s="42">
        <v>2875679</v>
      </c>
      <c r="H8" s="43">
        <v>45991745</v>
      </c>
      <c r="I8" s="65">
        <f>+H8/G8</f>
        <v>15.993351483249695</v>
      </c>
    </row>
    <row r="9" spans="1:9" ht="14.25">
      <c r="A9" s="17">
        <v>2013</v>
      </c>
      <c r="B9" s="32">
        <v>2689970</v>
      </c>
      <c r="C9" s="44">
        <v>604682769</v>
      </c>
      <c r="D9" s="66">
        <f aca="true" t="shared" si="0" ref="D9:D14">C9/B9</f>
        <v>224.79164042721666</v>
      </c>
      <c r="E9" s="17"/>
      <c r="F9" s="17">
        <v>2013</v>
      </c>
      <c r="G9" s="32">
        <v>2922118</v>
      </c>
      <c r="H9" s="44">
        <v>38583481</v>
      </c>
      <c r="I9" s="66">
        <f>+H9/G9</f>
        <v>13.203943509468132</v>
      </c>
    </row>
    <row r="10" spans="1:9" ht="14.25">
      <c r="A10" s="46">
        <v>2014</v>
      </c>
      <c r="B10" s="47">
        <v>1966131</v>
      </c>
      <c r="C10" s="48">
        <v>512649453</v>
      </c>
      <c r="D10" s="67">
        <f t="shared" si="0"/>
        <v>260.74023195809434</v>
      </c>
      <c r="E10" s="17"/>
      <c r="F10" s="46">
        <v>2014</v>
      </c>
      <c r="G10" s="47">
        <v>2390426</v>
      </c>
      <c r="H10" s="48">
        <v>33288192</v>
      </c>
      <c r="I10" s="67">
        <f>+H10/G10</f>
        <v>13.925631665652901</v>
      </c>
    </row>
    <row r="11" spans="1:9" ht="14.25">
      <c r="A11" s="17">
        <v>2015</v>
      </c>
      <c r="B11" s="32">
        <v>395670</v>
      </c>
      <c r="C11" s="44">
        <v>94825215</v>
      </c>
      <c r="D11" s="66">
        <f t="shared" si="0"/>
        <v>239.65732807642732</v>
      </c>
      <c r="E11" s="17"/>
      <c r="F11" s="17">
        <v>2015</v>
      </c>
      <c r="G11" s="32">
        <v>2577955</v>
      </c>
      <c r="H11" s="44">
        <v>37863441</v>
      </c>
      <c r="I11" s="66">
        <f>+H11/G11</f>
        <v>14.687394077864043</v>
      </c>
    </row>
    <row r="12" spans="1:9" ht="14.25">
      <c r="A12" s="46">
        <v>2016</v>
      </c>
      <c r="B12" s="47">
        <v>1298850</v>
      </c>
      <c r="C12" s="48">
        <v>308052283</v>
      </c>
      <c r="D12" s="67">
        <f t="shared" si="0"/>
        <v>237.17310158986797</v>
      </c>
      <c r="E12" s="17"/>
      <c r="F12" s="46">
        <v>2016</v>
      </c>
      <c r="G12" s="47">
        <v>3119051</v>
      </c>
      <c r="H12" s="48">
        <v>54279501</v>
      </c>
      <c r="I12" s="67">
        <f>+H12/G12</f>
        <v>17.402569243016547</v>
      </c>
    </row>
    <row r="13" spans="1:9" ht="14.25">
      <c r="A13" s="17">
        <v>2017</v>
      </c>
      <c r="B13" s="32">
        <v>758701</v>
      </c>
      <c r="C13" s="44">
        <v>151309898</v>
      </c>
      <c r="D13" s="66">
        <f t="shared" si="0"/>
        <v>199.43284376849377</v>
      </c>
      <c r="E13" s="17"/>
      <c r="F13" s="17">
        <v>2017</v>
      </c>
      <c r="G13" s="32">
        <v>2503760</v>
      </c>
      <c r="H13" s="44">
        <v>38105556</v>
      </c>
      <c r="I13" s="66">
        <f>+H13/G13</f>
        <v>15.219332523884079</v>
      </c>
    </row>
    <row r="14" spans="1:9" ht="14.25">
      <c r="A14" s="46">
        <v>2018</v>
      </c>
      <c r="B14" s="47">
        <v>3753775</v>
      </c>
      <c r="C14" s="48">
        <v>634840544</v>
      </c>
      <c r="D14" s="67">
        <f t="shared" si="0"/>
        <v>169.12056369920947</v>
      </c>
      <c r="E14" s="17"/>
      <c r="F14" s="46">
        <v>2018</v>
      </c>
      <c r="G14" s="47">
        <v>2268195</v>
      </c>
      <c r="H14" s="48">
        <v>32378928</v>
      </c>
      <c r="I14" s="67">
        <f>+H14/G14</f>
        <v>14.275195915695079</v>
      </c>
    </row>
    <row r="15" spans="1:9" ht="14.25">
      <c r="A15" s="49">
        <v>2019</v>
      </c>
      <c r="B15" s="50">
        <v>5257753</v>
      </c>
      <c r="C15" s="51">
        <v>773273049</v>
      </c>
      <c r="D15" s="68">
        <f>C15/B15</f>
        <v>147.07291289644076</v>
      </c>
      <c r="E15" s="17"/>
      <c r="F15" s="49">
        <v>2019</v>
      </c>
      <c r="G15" s="50">
        <v>0</v>
      </c>
      <c r="H15" s="51">
        <v>0</v>
      </c>
      <c r="I15" s="68">
        <v>0</v>
      </c>
    </row>
    <row r="16" spans="1:9" ht="14.25">
      <c r="A16" s="17"/>
      <c r="B16" s="32"/>
      <c r="C16" s="20"/>
      <c r="D16" s="21"/>
      <c r="F16" s="17"/>
      <c r="G16" s="17"/>
      <c r="H16" s="17"/>
      <c r="I16" s="17"/>
    </row>
    <row r="17" spans="1:9" ht="15">
      <c r="A17" s="54" t="s">
        <v>35</v>
      </c>
      <c r="B17" s="1"/>
      <c r="C17" s="22"/>
      <c r="D17" s="21"/>
      <c r="F17" s="54" t="s">
        <v>54</v>
      </c>
      <c r="G17" s="17"/>
      <c r="H17" s="17"/>
      <c r="I17" s="17"/>
    </row>
    <row r="18" spans="1:9" ht="14.25">
      <c r="A18" s="29" t="s">
        <v>0</v>
      </c>
      <c r="B18" s="29" t="s">
        <v>1</v>
      </c>
      <c r="C18" s="29" t="s">
        <v>2</v>
      </c>
      <c r="D18" s="29" t="s">
        <v>3</v>
      </c>
      <c r="F18" s="29" t="s">
        <v>0</v>
      </c>
      <c r="G18" s="29" t="s">
        <v>1</v>
      </c>
      <c r="H18" s="29" t="s">
        <v>7</v>
      </c>
      <c r="I18" s="29" t="s">
        <v>64</v>
      </c>
    </row>
    <row r="19" spans="1:9" ht="14.25">
      <c r="A19" s="41">
        <v>2012</v>
      </c>
      <c r="B19" s="42">
        <v>11680204</v>
      </c>
      <c r="C19" s="43">
        <v>3324903285</v>
      </c>
      <c r="D19" s="65">
        <f aca="true" t="shared" si="1" ref="D19:D25">C19/B19</f>
        <v>284.6614053144962</v>
      </c>
      <c r="E19" s="17"/>
      <c r="F19" s="41">
        <v>2012</v>
      </c>
      <c r="G19" s="42">
        <v>0</v>
      </c>
      <c r="H19" s="43">
        <v>0</v>
      </c>
      <c r="I19" s="70">
        <v>0</v>
      </c>
    </row>
    <row r="20" spans="1:9" ht="14.25">
      <c r="A20" s="17">
        <v>2013</v>
      </c>
      <c r="B20" s="32">
        <v>10487844</v>
      </c>
      <c r="C20" s="44">
        <v>2556301990</v>
      </c>
      <c r="D20" s="66">
        <f t="shared" si="1"/>
        <v>243.7395130972581</v>
      </c>
      <c r="E20" s="17"/>
      <c r="F20" s="17">
        <v>2013</v>
      </c>
      <c r="G20" s="32">
        <v>0</v>
      </c>
      <c r="H20" s="44">
        <v>0</v>
      </c>
      <c r="I20" s="45">
        <v>0</v>
      </c>
    </row>
    <row r="21" spans="1:9" ht="14.25">
      <c r="A21" s="46">
        <v>2014</v>
      </c>
      <c r="B21" s="47">
        <v>3832996</v>
      </c>
      <c r="C21" s="48">
        <v>858283391</v>
      </c>
      <c r="D21" s="67">
        <f t="shared" si="1"/>
        <v>223.9197199788364</v>
      </c>
      <c r="E21" s="17"/>
      <c r="F21" s="46">
        <v>2014</v>
      </c>
      <c r="G21" s="47">
        <v>0</v>
      </c>
      <c r="H21" s="48">
        <v>0</v>
      </c>
      <c r="I21" s="71">
        <v>0</v>
      </c>
    </row>
    <row r="22" spans="1:9" ht="14.25">
      <c r="A22" s="17">
        <v>2015</v>
      </c>
      <c r="B22" s="32">
        <v>1966938</v>
      </c>
      <c r="C22" s="44">
        <v>511006200</v>
      </c>
      <c r="D22" s="66">
        <f t="shared" si="1"/>
        <v>259.7978177248088</v>
      </c>
      <c r="E22" s="17"/>
      <c r="F22" s="17">
        <v>2015</v>
      </c>
      <c r="G22" s="32">
        <v>0</v>
      </c>
      <c r="H22" s="44">
        <v>0</v>
      </c>
      <c r="I22" s="45">
        <v>0</v>
      </c>
    </row>
    <row r="23" spans="1:9" ht="14.25">
      <c r="A23" s="46">
        <v>2016</v>
      </c>
      <c r="B23" s="47">
        <v>5119778</v>
      </c>
      <c r="C23" s="48">
        <v>1246931484</v>
      </c>
      <c r="D23" s="67">
        <f t="shared" si="1"/>
        <v>243.55186572542794</v>
      </c>
      <c r="E23" s="17"/>
      <c r="F23" s="46">
        <v>2016</v>
      </c>
      <c r="G23" s="47">
        <v>0</v>
      </c>
      <c r="H23" s="48">
        <v>0</v>
      </c>
      <c r="I23" s="71">
        <v>0</v>
      </c>
    </row>
    <row r="24" spans="1:9" ht="14.25">
      <c r="A24" s="17">
        <v>2017</v>
      </c>
      <c r="B24" s="32">
        <v>1097175</v>
      </c>
      <c r="C24" s="44">
        <v>208170184</v>
      </c>
      <c r="D24" s="66">
        <f t="shared" si="1"/>
        <v>189.73289037756055</v>
      </c>
      <c r="E24" s="17"/>
      <c r="F24" s="17">
        <v>2017</v>
      </c>
      <c r="G24" s="32">
        <v>0</v>
      </c>
      <c r="H24" s="44">
        <v>0</v>
      </c>
      <c r="I24" s="45">
        <v>0</v>
      </c>
    </row>
    <row r="25" spans="1:9" ht="14.25">
      <c r="A25" s="46">
        <v>2018</v>
      </c>
      <c r="B25" s="47">
        <v>166920</v>
      </c>
      <c r="C25" s="48">
        <v>30209732</v>
      </c>
      <c r="D25" s="67">
        <f t="shared" si="1"/>
        <v>180.98329738797028</v>
      </c>
      <c r="E25" s="17"/>
      <c r="F25" s="46">
        <v>2018</v>
      </c>
      <c r="G25" s="47">
        <v>0</v>
      </c>
      <c r="H25" s="48">
        <v>0</v>
      </c>
      <c r="I25" s="71">
        <v>0</v>
      </c>
    </row>
    <row r="26" spans="1:9" ht="14.25">
      <c r="A26" s="49">
        <v>2019</v>
      </c>
      <c r="B26" s="50">
        <v>4114152</v>
      </c>
      <c r="C26" s="51">
        <v>645590918</v>
      </c>
      <c r="D26" s="68">
        <f>C26/B26</f>
        <v>156.91955912178256</v>
      </c>
      <c r="E26" s="17"/>
      <c r="F26" s="49">
        <v>2019</v>
      </c>
      <c r="G26" s="50">
        <v>2106040</v>
      </c>
      <c r="H26" s="51">
        <v>32170376</v>
      </c>
      <c r="I26" s="72">
        <f>+H26/G26</f>
        <v>15.275292017245636</v>
      </c>
    </row>
    <row r="27" spans="2:9" ht="14.25">
      <c r="B27" s="21"/>
      <c r="F27" s="17"/>
      <c r="G27" s="17"/>
      <c r="H27" s="17"/>
      <c r="I27" s="17"/>
    </row>
    <row r="28" spans="6:9" ht="15">
      <c r="F28" s="54" t="s">
        <v>33</v>
      </c>
      <c r="G28" s="17"/>
      <c r="H28" s="17"/>
      <c r="I28" s="17"/>
    </row>
    <row r="29" spans="6:9" ht="14.25">
      <c r="F29" s="29" t="s">
        <v>0</v>
      </c>
      <c r="G29" s="29" t="s">
        <v>1</v>
      </c>
      <c r="H29" s="29" t="s">
        <v>7</v>
      </c>
      <c r="I29" s="29" t="s">
        <v>64</v>
      </c>
    </row>
    <row r="30" spans="6:9" ht="14.25">
      <c r="F30" s="41">
        <v>2012</v>
      </c>
      <c r="G30" s="42">
        <v>35898845</v>
      </c>
      <c r="H30" s="43">
        <v>574049973</v>
      </c>
      <c r="I30" s="65">
        <f>+H30/G30</f>
        <v>15.990764410387019</v>
      </c>
    </row>
    <row r="31" spans="6:9" ht="14.25">
      <c r="F31" s="17">
        <v>2013</v>
      </c>
      <c r="G31" s="32">
        <v>26378043</v>
      </c>
      <c r="H31" s="44">
        <v>379639682</v>
      </c>
      <c r="I31" s="66">
        <f>+H31/G31</f>
        <v>14.392261093819583</v>
      </c>
    </row>
    <row r="32" spans="6:9" ht="14.25">
      <c r="F32" s="46">
        <v>2014</v>
      </c>
      <c r="G32" s="47">
        <v>31957532</v>
      </c>
      <c r="H32" s="48">
        <v>451318494</v>
      </c>
      <c r="I32" s="67">
        <f>+H32/G32</f>
        <v>14.122445187569554</v>
      </c>
    </row>
    <row r="33" spans="6:9" ht="14.25">
      <c r="F33" s="17">
        <v>2015</v>
      </c>
      <c r="G33" s="32">
        <v>27000493</v>
      </c>
      <c r="H33" s="44">
        <v>425239270</v>
      </c>
      <c r="I33" s="66">
        <f>+H33/G33</f>
        <v>15.749315021766455</v>
      </c>
    </row>
    <row r="34" spans="6:9" ht="14.25">
      <c r="F34" s="46">
        <v>2016</v>
      </c>
      <c r="G34" s="47">
        <v>32135369</v>
      </c>
      <c r="H34" s="48">
        <v>594787441</v>
      </c>
      <c r="I34" s="67">
        <f>+H34/G34</f>
        <v>18.50881005909719</v>
      </c>
    </row>
    <row r="35" spans="5:9" ht="14.25">
      <c r="E35" s="16"/>
      <c r="F35" s="17">
        <v>2017</v>
      </c>
      <c r="G35" s="32">
        <v>35812814</v>
      </c>
      <c r="H35" s="44">
        <v>543617388</v>
      </c>
      <c r="I35" s="66">
        <f>+H35/G35</f>
        <v>15.179410029047144</v>
      </c>
    </row>
    <row r="36" spans="5:9" ht="14.25">
      <c r="E36" s="16"/>
      <c r="F36" s="46">
        <v>2018</v>
      </c>
      <c r="G36" s="47">
        <v>45611693</v>
      </c>
      <c r="H36" s="48">
        <v>607649541</v>
      </c>
      <c r="I36" s="67">
        <f>+H36/G36</f>
        <v>13.322231669848344</v>
      </c>
    </row>
    <row r="37" spans="5:9" ht="14.25">
      <c r="E37" s="16"/>
      <c r="F37" s="49">
        <v>2019</v>
      </c>
      <c r="G37" s="50">
        <v>0</v>
      </c>
      <c r="H37" s="51">
        <v>0</v>
      </c>
      <c r="I37" s="68">
        <v>0</v>
      </c>
    </row>
    <row r="38" spans="5:9" ht="14.25">
      <c r="E38" s="16"/>
      <c r="F38" s="17"/>
      <c r="G38" s="17"/>
      <c r="H38" s="17"/>
      <c r="I38" s="17"/>
    </row>
    <row r="39" spans="6:9" ht="15">
      <c r="F39" s="54" t="s">
        <v>55</v>
      </c>
      <c r="G39" s="17"/>
      <c r="H39" s="17"/>
      <c r="I39" s="17"/>
    </row>
    <row r="40" spans="6:9" ht="14.25">
      <c r="F40" s="29" t="s">
        <v>0</v>
      </c>
      <c r="G40" s="29" t="s">
        <v>1</v>
      </c>
      <c r="H40" s="29" t="s">
        <v>7</v>
      </c>
      <c r="I40" s="29" t="s">
        <v>64</v>
      </c>
    </row>
    <row r="41" spans="6:9" ht="14.25">
      <c r="F41" s="41">
        <v>2012</v>
      </c>
      <c r="G41" s="42">
        <v>0</v>
      </c>
      <c r="H41" s="43">
        <v>0</v>
      </c>
      <c r="I41" s="70">
        <v>0</v>
      </c>
    </row>
    <row r="42" spans="6:9" ht="14.25">
      <c r="F42" s="17">
        <v>2013</v>
      </c>
      <c r="G42" s="32">
        <v>0</v>
      </c>
      <c r="H42" s="44">
        <v>0</v>
      </c>
      <c r="I42" s="45">
        <v>0</v>
      </c>
    </row>
    <row r="43" spans="6:9" ht="14.25">
      <c r="F43" s="46">
        <v>2014</v>
      </c>
      <c r="G43" s="47">
        <v>0</v>
      </c>
      <c r="H43" s="48">
        <v>0</v>
      </c>
      <c r="I43" s="71">
        <v>0</v>
      </c>
    </row>
    <row r="44" spans="6:9" ht="14.25">
      <c r="F44" s="17">
        <v>2015</v>
      </c>
      <c r="G44" s="32">
        <v>0</v>
      </c>
      <c r="H44" s="44">
        <v>0</v>
      </c>
      <c r="I44" s="45">
        <v>0</v>
      </c>
    </row>
    <row r="45" spans="6:9" ht="14.25">
      <c r="F45" s="46">
        <v>2016</v>
      </c>
      <c r="G45" s="47">
        <v>0</v>
      </c>
      <c r="H45" s="48">
        <v>0</v>
      </c>
      <c r="I45" s="71">
        <v>0</v>
      </c>
    </row>
    <row r="46" spans="6:9" ht="14.25">
      <c r="F46" s="17">
        <v>2017</v>
      </c>
      <c r="G46" s="32">
        <v>0</v>
      </c>
      <c r="H46" s="44">
        <v>0</v>
      </c>
      <c r="I46" s="45">
        <v>0</v>
      </c>
    </row>
    <row r="47" spans="6:9" ht="14.25">
      <c r="F47" s="46">
        <v>2018</v>
      </c>
      <c r="G47" s="47">
        <v>0</v>
      </c>
      <c r="H47" s="48">
        <v>0</v>
      </c>
      <c r="I47" s="71">
        <v>0</v>
      </c>
    </row>
    <row r="48" spans="6:9" ht="14.25">
      <c r="F48" s="49">
        <v>2019</v>
      </c>
      <c r="G48" s="50">
        <v>36826324</v>
      </c>
      <c r="H48" s="51">
        <v>475806040</v>
      </c>
      <c r="I48" s="72">
        <f>+H48/G48</f>
        <v>12.920269750518678</v>
      </c>
    </row>
    <row r="50" spans="1:3" ht="15" thickBot="1">
      <c r="A50" s="15"/>
      <c r="B50" s="23"/>
      <c r="C50" s="15"/>
    </row>
    <row r="51" ht="15">
      <c r="A51" s="19" t="s">
        <v>53</v>
      </c>
    </row>
    <row r="52" spans="1:3" ht="14.25">
      <c r="A52" s="29" t="s">
        <v>0</v>
      </c>
      <c r="B52" s="29" t="s">
        <v>20</v>
      </c>
      <c r="C52" s="29" t="s">
        <v>22</v>
      </c>
    </row>
    <row r="53" spans="1:3" ht="14.25">
      <c r="A53" s="41">
        <v>2012</v>
      </c>
      <c r="B53" s="65">
        <f>+(C8+C19)/(B8+B19)</f>
        <v>285.11896442337274</v>
      </c>
      <c r="C53" s="65">
        <f>Gengi!B7*(H8+H19+H30+H41)/(G8+G19+G30+G41)</f>
        <v>343.7895690294483</v>
      </c>
    </row>
    <row r="54" spans="1:3" ht="14.25">
      <c r="A54" s="17">
        <v>2013</v>
      </c>
      <c r="B54" s="66">
        <f>+(C9+C20)/(B9+B20)</f>
        <v>239.87170853982306</v>
      </c>
      <c r="C54" s="66">
        <f>Gengi!B8*(H9+H20+H31+H42)/(G9+G20+G31+G42)</f>
        <v>297.3222053383938</v>
      </c>
    </row>
    <row r="55" spans="1:3" ht="14.25">
      <c r="A55" s="46">
        <v>2014</v>
      </c>
      <c r="B55" s="67">
        <f>+(C10+C21)/(B10+B21)</f>
        <v>236.40331449888922</v>
      </c>
      <c r="C55" s="67">
        <f>Gengi!B9*(H10+H21+H32+H43)/(G10+G21+G32+G43)</f>
        <v>261.604406637856</v>
      </c>
    </row>
    <row r="56" spans="1:3" ht="14.25">
      <c r="A56" s="17">
        <v>2015</v>
      </c>
      <c r="B56" s="66">
        <f>+(C11+C22)/(B11+B22)</f>
        <v>256.4248554986693</v>
      </c>
      <c r="C56" s="66">
        <f>Gengi!B10*(H11+H22+H33+H44)/(G11+G22+G33+G44)</f>
        <v>256.2542183057407</v>
      </c>
    </row>
    <row r="57" spans="1:3" ht="14.25">
      <c r="A57" s="46">
        <v>2016</v>
      </c>
      <c r="B57" s="67">
        <f>+(C12+C23)/(B12+B23)</f>
        <v>242.26108243070016</v>
      </c>
      <c r="C57" s="67">
        <f>Gengi!B11*(H12+H23+H34+H45)/(G12+G23+G34+G45)</f>
        <v>264.5467685923637</v>
      </c>
    </row>
    <row r="58" spans="1:3" ht="14.25">
      <c r="A58" s="17">
        <v>2017</v>
      </c>
      <c r="B58" s="66">
        <f>+(C13+C24)/(B13+B24)</f>
        <v>193.69833006084457</v>
      </c>
      <c r="C58" s="66">
        <f>Gengi!B12*(H13+H24+H35+H46)/(G13+G24+G35+G46)</f>
        <v>196.28832011379723</v>
      </c>
    </row>
    <row r="59" spans="1:3" ht="14.25">
      <c r="A59" s="46">
        <v>2018</v>
      </c>
      <c r="B59" s="67">
        <f>+(C14+C25)/(B14+B25)</f>
        <v>169.62560872498372</v>
      </c>
      <c r="C59" s="67">
        <f>Gengi!B13*(H14+H25+H36+H47)/(G14+G25+G36+G47)</f>
        <v>177.87967333973296</v>
      </c>
    </row>
    <row r="60" spans="1:3" ht="14.25">
      <c r="A60" s="49">
        <v>2019</v>
      </c>
      <c r="B60" s="68">
        <f>+(C15+C26)/(B15+B26)</f>
        <v>151.3954705046626</v>
      </c>
      <c r="C60" s="68">
        <f>Gengi!B14*(H15+H26+H37+H48)/(G15+G26+G37+G48)</f>
        <v>181.81920206438016</v>
      </c>
    </row>
    <row r="61" spans="1:3" ht="14.25">
      <c r="A61" s="52"/>
      <c r="B61" s="55"/>
      <c r="C61" s="55"/>
    </row>
    <row r="62" ht="14.25">
      <c r="A62" s="2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I2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4" width="18.75390625" style="2" customWidth="1"/>
    <col min="5" max="5" width="9.00390625" style="2" customWidth="1"/>
    <col min="6" max="9" width="18.75390625" style="2" customWidth="1"/>
    <col min="10" max="16384" width="9.00390625" style="2" customWidth="1"/>
  </cols>
  <sheetData>
    <row r="1" ht="14.25">
      <c r="A1" s="2" t="s">
        <v>29</v>
      </c>
    </row>
    <row r="2" ht="14.25">
      <c r="A2" s="2" t="s">
        <v>63</v>
      </c>
    </row>
    <row r="3" ht="14.25">
      <c r="A3" s="2" t="s">
        <v>6</v>
      </c>
    </row>
    <row r="4" spans="1:9" ht="14.25">
      <c r="A4" s="24"/>
      <c r="B4" s="24"/>
      <c r="C4" s="24"/>
      <c r="D4" s="24"/>
      <c r="E4" s="24"/>
      <c r="F4" s="24"/>
      <c r="G4" s="24"/>
      <c r="H4" s="24"/>
      <c r="I4" s="24"/>
    </row>
    <row r="5" spans="1:6" ht="14.25">
      <c r="A5" s="2" t="s">
        <v>5</v>
      </c>
      <c r="F5" s="2" t="s">
        <v>4</v>
      </c>
    </row>
    <row r="6" spans="1:6" ht="15">
      <c r="A6" s="19" t="s">
        <v>36</v>
      </c>
      <c r="F6" s="19" t="s">
        <v>37</v>
      </c>
    </row>
    <row r="7" spans="1:9" ht="14.25">
      <c r="A7" s="4" t="s">
        <v>0</v>
      </c>
      <c r="B7" s="4" t="s">
        <v>1</v>
      </c>
      <c r="C7" s="4" t="s">
        <v>2</v>
      </c>
      <c r="D7" s="4" t="s">
        <v>3</v>
      </c>
      <c r="F7" s="4" t="s">
        <v>0</v>
      </c>
      <c r="G7" s="4" t="s">
        <v>1</v>
      </c>
      <c r="H7" s="4" t="s">
        <v>7</v>
      </c>
      <c r="I7" s="29" t="s">
        <v>64</v>
      </c>
    </row>
    <row r="8" spans="1:9" ht="14.25">
      <c r="A8" s="41">
        <v>2012</v>
      </c>
      <c r="B8" s="42">
        <v>46692094</v>
      </c>
      <c r="C8" s="43">
        <v>11708034648</v>
      </c>
      <c r="D8" s="65">
        <f>C8/B8</f>
        <v>250.74983032459414</v>
      </c>
      <c r="E8" s="17"/>
      <c r="F8" s="41">
        <v>2012</v>
      </c>
      <c r="G8" s="42">
        <v>93901132</v>
      </c>
      <c r="H8" s="43">
        <v>1296159748</v>
      </c>
      <c r="I8" s="65">
        <f aca="true" t="shared" si="0" ref="I8:I15">H8/G8</f>
        <v>13.803451783733555</v>
      </c>
    </row>
    <row r="9" spans="1:9" ht="14.25">
      <c r="A9" s="17">
        <v>2013</v>
      </c>
      <c r="B9" s="32">
        <v>30879720</v>
      </c>
      <c r="C9" s="44">
        <v>6607965626</v>
      </c>
      <c r="D9" s="66">
        <f aca="true" t="shared" si="1" ref="D9:D15">C9/B9</f>
        <v>213.99046448607695</v>
      </c>
      <c r="E9" s="17"/>
      <c r="F9" s="17">
        <v>2013</v>
      </c>
      <c r="G9" s="32">
        <v>71246771</v>
      </c>
      <c r="H9" s="44">
        <v>807647143</v>
      </c>
      <c r="I9" s="66">
        <f t="shared" si="0"/>
        <v>11.335912233833024</v>
      </c>
    </row>
    <row r="10" spans="1:9" ht="14.25">
      <c r="A10" s="46">
        <v>2014</v>
      </c>
      <c r="B10" s="47">
        <v>37573432</v>
      </c>
      <c r="C10" s="48">
        <v>7624899063</v>
      </c>
      <c r="D10" s="67">
        <f t="shared" si="1"/>
        <v>202.93326047511442</v>
      </c>
      <c r="E10" s="17"/>
      <c r="F10" s="46">
        <v>2014</v>
      </c>
      <c r="G10" s="47">
        <v>74040457</v>
      </c>
      <c r="H10" s="48">
        <v>807669196</v>
      </c>
      <c r="I10" s="67">
        <f t="shared" si="0"/>
        <v>10.90848474908792</v>
      </c>
    </row>
    <row r="11" spans="1:9" ht="14.25">
      <c r="A11" s="17">
        <v>2015</v>
      </c>
      <c r="B11" s="32">
        <v>15756849</v>
      </c>
      <c r="C11" s="44">
        <v>3266638332</v>
      </c>
      <c r="D11" s="66">
        <f t="shared" si="1"/>
        <v>207.3154557741843</v>
      </c>
      <c r="E11" s="17"/>
      <c r="F11" s="17">
        <v>2015</v>
      </c>
      <c r="G11" s="32">
        <v>47362333</v>
      </c>
      <c r="H11" s="44">
        <v>585953057</v>
      </c>
      <c r="I11" s="66">
        <f t="shared" si="0"/>
        <v>12.371710173145399</v>
      </c>
    </row>
    <row r="12" spans="1:9" ht="14.25">
      <c r="A12" s="46">
        <v>2016</v>
      </c>
      <c r="B12" s="47">
        <v>16507805</v>
      </c>
      <c r="C12" s="48">
        <v>3403265154</v>
      </c>
      <c r="D12" s="67">
        <f t="shared" si="1"/>
        <v>206.16097379391144</v>
      </c>
      <c r="E12" s="17"/>
      <c r="F12" s="46">
        <v>2016</v>
      </c>
      <c r="G12" s="47">
        <v>60472609</v>
      </c>
      <c r="H12" s="48">
        <v>954514835</v>
      </c>
      <c r="I12" s="67">
        <f t="shared" si="0"/>
        <v>15.784250932517233</v>
      </c>
    </row>
    <row r="13" spans="1:9" ht="14.25">
      <c r="A13" s="17">
        <v>2017</v>
      </c>
      <c r="B13" s="32">
        <v>13503260</v>
      </c>
      <c r="C13" s="44">
        <v>2142948519</v>
      </c>
      <c r="D13" s="66">
        <f t="shared" si="1"/>
        <v>158.69860455919533</v>
      </c>
      <c r="E13" s="17"/>
      <c r="F13" s="17">
        <v>2017</v>
      </c>
      <c r="G13" s="32">
        <v>64651215</v>
      </c>
      <c r="H13" s="44">
        <v>813818234</v>
      </c>
      <c r="I13" s="66">
        <f t="shared" si="0"/>
        <v>12.587825828176625</v>
      </c>
    </row>
    <row r="14" spans="1:9" ht="14.25">
      <c r="A14" s="46">
        <v>2018</v>
      </c>
      <c r="B14" s="47">
        <v>13148091</v>
      </c>
      <c r="C14" s="48">
        <v>1991963565</v>
      </c>
      <c r="D14" s="67">
        <f t="shared" si="1"/>
        <v>151.50211274016888</v>
      </c>
      <c r="E14" s="17"/>
      <c r="F14" s="46">
        <v>2018</v>
      </c>
      <c r="G14" s="47">
        <v>63309490</v>
      </c>
      <c r="H14" s="48">
        <v>659584958</v>
      </c>
      <c r="I14" s="67">
        <f t="shared" si="0"/>
        <v>10.418421598404915</v>
      </c>
    </row>
    <row r="15" spans="1:9" ht="14.25">
      <c r="A15" s="49">
        <v>2019</v>
      </c>
      <c r="B15" s="50">
        <v>21987867</v>
      </c>
      <c r="C15" s="51">
        <v>3144946081</v>
      </c>
      <c r="D15" s="68">
        <f t="shared" si="1"/>
        <v>143.0309761742692</v>
      </c>
      <c r="E15" s="17"/>
      <c r="F15" s="49">
        <v>2019</v>
      </c>
      <c r="G15" s="50">
        <v>63313945</v>
      </c>
      <c r="H15" s="51">
        <v>693028015</v>
      </c>
      <c r="I15" s="68">
        <f t="shared" si="0"/>
        <v>10.945898490451038</v>
      </c>
    </row>
    <row r="16" spans="1:9" ht="14.25">
      <c r="A16" s="52"/>
      <c r="B16" s="53"/>
      <c r="C16" s="55"/>
      <c r="D16" s="56"/>
      <c r="E16" s="17"/>
      <c r="F16" s="52"/>
      <c r="G16" s="53"/>
      <c r="H16" s="55"/>
      <c r="I16" s="56"/>
    </row>
    <row r="17" spans="1:3" ht="15" thickBot="1">
      <c r="A17" s="15"/>
      <c r="B17" s="15"/>
      <c r="C17" s="15"/>
    </row>
    <row r="18" ht="15">
      <c r="A18" s="19" t="s">
        <v>56</v>
      </c>
    </row>
    <row r="19" spans="1:8" ht="14.25">
      <c r="A19" s="4" t="s">
        <v>0</v>
      </c>
      <c r="B19" s="4" t="s">
        <v>20</v>
      </c>
      <c r="C19" s="4" t="s">
        <v>22</v>
      </c>
      <c r="G19" s="25"/>
      <c r="H19" s="25"/>
    </row>
    <row r="20" spans="1:8" ht="14.25">
      <c r="A20" s="41">
        <v>2012</v>
      </c>
      <c r="B20" s="65">
        <f>C8/B8</f>
        <v>250.74983032459414</v>
      </c>
      <c r="C20" s="65">
        <f>Gengi!B7*H8/G8</f>
        <v>296.7604098984877</v>
      </c>
      <c r="E20" s="16"/>
      <c r="G20" s="25"/>
      <c r="H20" s="25"/>
    </row>
    <row r="21" spans="1:8" ht="14.25">
      <c r="A21" s="17">
        <v>2013</v>
      </c>
      <c r="B21" s="66">
        <f>C9/B9</f>
        <v>213.99046448607695</v>
      </c>
      <c r="C21" s="66">
        <f>Gengi!B8*H9/G9</f>
        <v>236.1270518307419</v>
      </c>
      <c r="E21" s="16"/>
      <c r="G21" s="25"/>
      <c r="H21" s="25"/>
    </row>
    <row r="22" spans="1:8" ht="14.25">
      <c r="A22" s="46">
        <v>2014</v>
      </c>
      <c r="B22" s="67">
        <f>C10/B10</f>
        <v>202.93326047511442</v>
      </c>
      <c r="C22" s="67">
        <f>Gengi!B9*H10/G10</f>
        <v>202.26512421758824</v>
      </c>
      <c r="E22" s="16"/>
      <c r="G22" s="25"/>
      <c r="H22" s="25"/>
    </row>
    <row r="23" spans="1:8" ht="14.25">
      <c r="A23" s="17">
        <v>2015</v>
      </c>
      <c r="B23" s="66">
        <f>C11/B11</f>
        <v>207.3154557741843</v>
      </c>
      <c r="C23" s="66">
        <f>Gengi!B10*H11/G11</f>
        <v>202.48778040387074</v>
      </c>
      <c r="E23" s="16"/>
      <c r="G23" s="25"/>
      <c r="H23" s="25"/>
    </row>
    <row r="24" spans="1:8" ht="14.25">
      <c r="A24" s="46">
        <v>2016</v>
      </c>
      <c r="B24" s="67">
        <f>C12/B12</f>
        <v>206.16097379391144</v>
      </c>
      <c r="C24" s="67">
        <f>Gengi!B11*H12/G12</f>
        <v>226.8039016493401</v>
      </c>
      <c r="E24" s="16"/>
      <c r="G24" s="25"/>
      <c r="H24" s="25"/>
    </row>
    <row r="25" spans="1:8" ht="14.25">
      <c r="A25" s="17">
        <v>2017</v>
      </c>
      <c r="B25" s="66">
        <f>C13/B13</f>
        <v>158.69860455919533</v>
      </c>
      <c r="C25" s="66">
        <f>Gengi!B12*H13/G13</f>
        <v>162.74800013249558</v>
      </c>
      <c r="E25" s="16"/>
      <c r="G25" s="25"/>
      <c r="H25" s="25"/>
    </row>
    <row r="26" spans="1:7" ht="14.25">
      <c r="A26" s="46">
        <v>2018</v>
      </c>
      <c r="B26" s="67">
        <f>C14/B14</f>
        <v>151.50211274016888</v>
      </c>
      <c r="C26" s="67">
        <f>Gengi!B13*H14/G14</f>
        <v>138.6379362099742</v>
      </c>
      <c r="E26" s="16"/>
      <c r="F26" s="25"/>
      <c r="G26" s="25"/>
    </row>
    <row r="27" spans="1:5" ht="14.25">
      <c r="A27" s="49">
        <v>2019</v>
      </c>
      <c r="B27" s="68">
        <f>C15/B15</f>
        <v>143.0309761742692</v>
      </c>
      <c r="C27" s="68">
        <f>Gengi!B14*H15/G15</f>
        <v>152.5310954644352</v>
      </c>
      <c r="E27" s="16"/>
    </row>
    <row r="28" spans="1:5" ht="14.25">
      <c r="A28" s="52"/>
      <c r="B28" s="55"/>
      <c r="C28" s="55"/>
      <c r="E28" s="16"/>
    </row>
    <row r="29" ht="14.25">
      <c r="A29" s="2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2020-10-16T16:27:02Z</dcterms:created>
  <dcterms:modified xsi:type="dcterms:W3CDTF">2020-10-21T11:01:50Z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